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20" windowWidth="11340" windowHeight="8835"/>
  </bookViews>
  <sheets>
    <sheet name="2.1" sheetId="4" r:id="rId1"/>
    <sheet name="Sheet2" sheetId="2" r:id="rId2"/>
    <sheet name="Sheet3" sheetId="3" r:id="rId3"/>
  </sheets>
  <calcPr calcId="145621"/>
</workbook>
</file>

<file path=xl/calcChain.xml><?xml version="1.0" encoding="utf-8"?>
<calcChain xmlns="http://schemas.openxmlformats.org/spreadsheetml/2006/main">
  <c r="D4" i="4" l="1"/>
  <c r="F4" i="4"/>
  <c r="G4" i="4"/>
  <c r="I4" i="4"/>
  <c r="D5" i="4"/>
  <c r="F5" i="4"/>
  <c r="G5" i="4"/>
  <c r="I5" i="4"/>
  <c r="D6" i="4"/>
  <c r="F6" i="4"/>
  <c r="G6" i="4"/>
  <c r="I6" i="4"/>
  <c r="D7" i="4"/>
  <c r="F7" i="4"/>
  <c r="G7" i="4"/>
  <c r="I7" i="4"/>
  <c r="D8" i="4"/>
  <c r="F8" i="4"/>
  <c r="G8" i="4"/>
  <c r="I8" i="4"/>
  <c r="D9" i="4"/>
  <c r="F9" i="4"/>
  <c r="G9" i="4"/>
  <c r="I9" i="4"/>
  <c r="D10" i="4"/>
  <c r="F10" i="4"/>
  <c r="G10" i="4"/>
  <c r="I10" i="4"/>
  <c r="I11" i="4"/>
  <c r="B13" i="4"/>
  <c r="I13" i="4"/>
  <c r="B37" i="4"/>
  <c r="C37" i="4"/>
  <c r="D37" i="4"/>
  <c r="E37" i="4"/>
  <c r="F37" i="4"/>
  <c r="G37" i="4"/>
  <c r="B38" i="4"/>
  <c r="C38" i="4"/>
  <c r="D38" i="4"/>
  <c r="E38" i="4"/>
  <c r="F38" i="4"/>
  <c r="G38" i="4"/>
  <c r="B39" i="4"/>
  <c r="C39" i="4"/>
  <c r="D39" i="4"/>
  <c r="E39" i="4"/>
  <c r="F39" i="4"/>
  <c r="G39" i="4"/>
  <c r="B40" i="4"/>
  <c r="C40" i="4"/>
  <c r="D40" i="4"/>
  <c r="E40" i="4"/>
  <c r="F40" i="4"/>
  <c r="G40" i="4"/>
  <c r="B41" i="4"/>
  <c r="C41" i="4"/>
  <c r="D41" i="4"/>
  <c r="E41" i="4"/>
  <c r="F41" i="4"/>
  <c r="G41" i="4"/>
  <c r="B42" i="4"/>
  <c r="C42" i="4"/>
  <c r="D42" i="4"/>
  <c r="E42" i="4"/>
  <c r="F42" i="4"/>
  <c r="G42" i="4"/>
  <c r="B43" i="4"/>
  <c r="C43" i="4"/>
  <c r="D43" i="4"/>
  <c r="E43" i="4"/>
  <c r="F43" i="4"/>
  <c r="G43" i="4"/>
  <c r="B44" i="4"/>
  <c r="C44" i="4"/>
  <c r="D44" i="4"/>
  <c r="E44" i="4"/>
  <c r="F44" i="4"/>
  <c r="G44" i="4"/>
  <c r="B46" i="4"/>
  <c r="F46" i="4"/>
  <c r="G46" i="4"/>
  <c r="H46" i="4"/>
</calcChain>
</file>

<file path=xl/sharedStrings.xml><?xml version="1.0" encoding="utf-8"?>
<sst xmlns="http://schemas.openxmlformats.org/spreadsheetml/2006/main" count="25" uniqueCount="21">
  <si>
    <t>2 classes</t>
  </si>
  <si>
    <r>
      <t>P</t>
    </r>
    <r>
      <rPr>
        <vertAlign val="subscript"/>
        <sz val="10"/>
        <rFont val="Arial"/>
        <family val="2"/>
      </rPr>
      <t>1</t>
    </r>
  </si>
  <si>
    <r>
      <t>P</t>
    </r>
    <r>
      <rPr>
        <vertAlign val="subscript"/>
        <sz val="10"/>
        <rFont val="Arial"/>
        <family val="2"/>
      </rPr>
      <t>2</t>
    </r>
  </si>
  <si>
    <r>
      <t>Nj</t>
    </r>
    <r>
      <rPr>
        <vertAlign val="subscript"/>
        <sz val="10"/>
        <rFont val="Arial"/>
        <family val="2"/>
      </rPr>
      <t>2001</t>
    </r>
  </si>
  <si>
    <t>Total</t>
  </si>
  <si>
    <t>Movements</t>
  </si>
  <si>
    <t>ingrowth</t>
  </si>
  <si>
    <t>1 class</t>
  </si>
  <si>
    <t>Growth index</t>
  </si>
  <si>
    <r>
      <t>d increment id</t>
    </r>
    <r>
      <rPr>
        <vertAlign val="subscript"/>
        <sz val="10"/>
        <rFont val="Arial"/>
        <family val="2"/>
      </rPr>
      <t>5</t>
    </r>
    <r>
      <rPr>
        <sz val="10"/>
        <rFont val="Arial"/>
        <family val="2"/>
      </rPr>
      <t xml:space="preserve"> (cm)</t>
    </r>
  </si>
  <si>
    <t>stay</t>
  </si>
  <si>
    <t>class j    (5 cm)</t>
  </si>
  <si>
    <r>
      <t>Nj</t>
    </r>
    <r>
      <rPr>
        <vertAlign val="subscript"/>
        <sz val="10"/>
        <rFont val="Arial"/>
        <family val="2"/>
      </rPr>
      <t>1996</t>
    </r>
    <r>
      <rPr>
        <sz val="10"/>
        <rFont val="Arial"/>
        <family val="2"/>
      </rPr>
      <t xml:space="preserve">        after mortality</t>
    </r>
  </si>
  <si>
    <r>
      <t>v</t>
    </r>
    <r>
      <rPr>
        <vertAlign val="subscript"/>
        <sz val="10"/>
        <rFont val="Arial"/>
        <family val="2"/>
      </rPr>
      <t>j</t>
    </r>
    <r>
      <rPr>
        <sz val="10"/>
        <rFont val="Arial"/>
        <family val="2"/>
      </rPr>
      <t xml:space="preserve">       m</t>
    </r>
    <r>
      <rPr>
        <vertAlign val="superscript"/>
        <sz val="10"/>
        <rFont val="Arial"/>
        <family val="2"/>
      </rPr>
      <t>3</t>
    </r>
    <r>
      <rPr>
        <sz val="10"/>
        <rFont val="Arial"/>
        <family val="2"/>
      </rPr>
      <t>/tree</t>
    </r>
  </si>
  <si>
    <r>
      <t>V</t>
    </r>
    <r>
      <rPr>
        <vertAlign val="subscript"/>
        <sz val="10"/>
        <rFont val="Arial"/>
        <family val="2"/>
      </rPr>
      <t>j1996</t>
    </r>
    <r>
      <rPr>
        <sz val="10"/>
        <rFont val="Arial"/>
        <family val="2"/>
      </rPr>
      <t xml:space="preserve">         m3/ha</t>
    </r>
  </si>
  <si>
    <r>
      <t>V</t>
    </r>
    <r>
      <rPr>
        <vertAlign val="subscript"/>
        <sz val="10"/>
        <rFont val="Arial"/>
        <family val="2"/>
      </rPr>
      <t>j2001</t>
    </r>
    <r>
      <rPr>
        <sz val="10"/>
        <rFont val="Arial"/>
        <family val="2"/>
      </rPr>
      <t xml:space="preserve">         m3/ha</t>
    </r>
  </si>
  <si>
    <r>
      <t>h</t>
    </r>
    <r>
      <rPr>
        <vertAlign val="subscript"/>
        <sz val="10"/>
        <rFont val="Arial"/>
        <family val="2"/>
      </rPr>
      <t xml:space="preserve">j </t>
    </r>
    <r>
      <rPr>
        <sz val="10"/>
        <rFont val="Arial"/>
        <family val="2"/>
      </rPr>
      <t xml:space="preserve">             m</t>
    </r>
  </si>
  <si>
    <r>
      <t>V growth  m</t>
    </r>
    <r>
      <rPr>
        <vertAlign val="superscript"/>
        <sz val="10"/>
        <rFont val="Arial"/>
        <family val="2"/>
      </rPr>
      <t>3</t>
    </r>
    <r>
      <rPr>
        <sz val="10"/>
        <rFont val="Arial"/>
        <family val="2"/>
      </rPr>
      <t>/ha</t>
    </r>
  </si>
  <si>
    <t>Tree height with a height-diameter curve: h=d/(0.64212+0.01874*d)</t>
  </si>
  <si>
    <r>
      <t>Total volume with a volume equation: v = 0.00005126 d</t>
    </r>
    <r>
      <rPr>
        <b/>
        <vertAlign val="superscript"/>
        <sz val="10"/>
        <rFont val="Arial"/>
        <family val="2"/>
      </rPr>
      <t>2.0507</t>
    </r>
    <r>
      <rPr>
        <b/>
        <sz val="10"/>
        <rFont val="Arial"/>
        <family val="2"/>
      </rPr>
      <t xml:space="preserve"> h</t>
    </r>
    <r>
      <rPr>
        <b/>
        <vertAlign val="superscript"/>
        <sz val="10"/>
        <rFont val="Arial"/>
        <family val="2"/>
      </rPr>
      <t>0.8428</t>
    </r>
  </si>
  <si>
    <t>diameter class j    (5 cm)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</si>
</sst>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0"/>
  </numFmts>
  <fonts count="8" x14ac:knownFonts="1">
    <font>
      <sz val="10"/>
      <name val="Arial"/>
    </font>
    <font>
      <vertAlign val="subscript"/>
      <sz val="10"/>
      <name val="Arial"/>
      <family val="2"/>
    </font>
    <font>
      <sz val="10"/>
      <name val="Arial"/>
      <family val="2"/>
    </font>
    <font>
      <sz val="8"/>
      <name val="Arial"/>
      <family val="2"/>
    </font>
    <font>
      <vertAlign val="superscript"/>
      <sz val="10"/>
      <name val="Arial"/>
      <family val="2"/>
    </font>
    <font>
      <b/>
      <sz val="10"/>
      <name val="Arial"/>
      <family val="2"/>
    </font>
    <font>
      <b/>
      <vertAlign val="superscript"/>
      <sz val="10"/>
      <name val="Arial"/>
      <family val="2"/>
    </font>
    <font>
      <b/>
      <sz val="10"/>
      <color rgb="FF0099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2" fillId="0" borderId="1" xfId="0" applyFont="1" applyBorder="1" applyAlignment="1">
      <alignment horizontal="center"/>
    </xf>
    <xf numFmtId="2" fontId="2" fillId="0" borderId="1" xfId="0" applyNumberFormat="1" applyFont="1" applyBorder="1" applyAlignment="1">
      <alignment horizontal="center"/>
    </xf>
    <xf numFmtId="1" fontId="2" fillId="0" borderId="1" xfId="0" applyNumberFormat="1" applyFont="1" applyBorder="1" applyAlignment="1">
      <alignment horizontal="center"/>
    </xf>
    <xf numFmtId="0" fontId="2" fillId="0" borderId="1" xfId="0" applyFont="1" applyBorder="1" applyAlignment="1">
      <alignment horizontal="center" vertical="center"/>
    </xf>
    <xf numFmtId="0" fontId="0" fillId="2" borderId="0" xfId="0" applyFill="1"/>
    <xf numFmtId="0" fontId="2" fillId="2" borderId="1" xfId="0" applyFont="1" applyFill="1" applyBorder="1" applyAlignment="1">
      <alignment horizontal="center"/>
    </xf>
    <xf numFmtId="1" fontId="2" fillId="2" borderId="1" xfId="0" applyNumberFormat="1" applyFont="1" applyFill="1" applyBorder="1" applyAlignment="1">
      <alignment horizontal="center"/>
    </xf>
    <xf numFmtId="164" fontId="2" fillId="2" borderId="1" xfId="0" applyNumberFormat="1" applyFont="1" applyFill="1" applyBorder="1" applyAlignment="1">
      <alignment horizontal="center"/>
    </xf>
    <xf numFmtId="165" fontId="2" fillId="2" borderId="1" xfId="0" applyNumberFormat="1" applyFont="1" applyFill="1" applyBorder="1" applyAlignment="1">
      <alignment horizontal="center"/>
    </xf>
    <xf numFmtId="2" fontId="2" fillId="2" borderId="1" xfId="0" applyNumberFormat="1" applyFont="1" applyFill="1" applyBorder="1" applyAlignment="1">
      <alignment horizontal="center"/>
    </xf>
    <xf numFmtId="1" fontId="0" fillId="2" borderId="1" xfId="0" applyNumberFormat="1" applyFill="1" applyBorder="1"/>
    <xf numFmtId="0" fontId="5" fillId="2" borderId="0" xfId="0" applyFont="1" applyFill="1"/>
    <xf numFmtId="0" fontId="7" fillId="0" borderId="1" xfId="0" applyFont="1" applyBorder="1" applyAlignment="1">
      <alignment horizontal="center"/>
    </xf>
    <xf numFmtId="2" fontId="0" fillId="0" borderId="0" xfId="0" applyNumberFormat="1"/>
    <xf numFmtId="0" fontId="2" fillId="2" borderId="1" xfId="0" applyFont="1" applyFill="1" applyBorder="1" applyAlignment="1">
      <alignment horizont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2" fontId="2" fillId="2" borderId="2" xfId="0" applyNumberFormat="1" applyFont="1" applyFill="1" applyBorder="1" applyAlignment="1">
      <alignment horizontal="center" vertical="center" wrapText="1"/>
    </xf>
    <xf numFmtId="2" fontId="2" fillId="2" borderId="3" xfId="0" applyNumberFormat="1" applyFont="1" applyFill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2" fontId="2" fillId="0" borderId="2" xfId="0" applyNumberFormat="1" applyFont="1" applyBorder="1" applyAlignment="1">
      <alignment horizontal="center" vertical="center" wrapText="1"/>
    </xf>
    <xf numFmtId="2" fontId="2" fillId="0" borderId="3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n-US"/>
              <a:t>Diameter distributions</a:t>
            </a:r>
          </a:p>
        </c:rich>
      </c:tx>
      <c:layout>
        <c:manualLayout>
          <c:xMode val="edge"/>
          <c:yMode val="edge"/>
          <c:x val="0.3173333333333333"/>
          <c:y val="4.7619047619047616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21209547244094487"/>
          <c:y val="0.16161902839068193"/>
          <c:w val="0.75235224877585105"/>
          <c:h val="0.57491289198606277"/>
        </c:manualLayout>
      </c:layout>
      <c:barChart>
        <c:barDir val="col"/>
        <c:grouping val="clustered"/>
        <c:varyColors val="0"/>
        <c:ser>
          <c:idx val="1"/>
          <c:order val="0"/>
          <c:tx>
            <c:v>1996</c:v>
          </c:tx>
          <c:spPr>
            <a:solidFill>
              <a:srgbClr val="008000"/>
            </a:solidFill>
            <a:ln w="12700">
              <a:solidFill>
                <a:srgbClr val="008000"/>
              </a:solidFill>
              <a:prstDash val="solid"/>
            </a:ln>
          </c:spPr>
          <c:invertIfNegative val="0"/>
          <c:cat>
            <c:numRef>
              <c:f>'2.1'!$A$4:$A$11</c:f>
              <c:numCache>
                <c:formatCode>General</c:formatCode>
                <c:ptCount val="8"/>
                <c:pt idx="0">
                  <c:v>5</c:v>
                </c:pt>
                <c:pt idx="1">
                  <c:v>10</c:v>
                </c:pt>
                <c:pt idx="2">
                  <c:v>15</c:v>
                </c:pt>
                <c:pt idx="3">
                  <c:v>20</c:v>
                </c:pt>
                <c:pt idx="4">
                  <c:v>25</c:v>
                </c:pt>
                <c:pt idx="5">
                  <c:v>30</c:v>
                </c:pt>
                <c:pt idx="6">
                  <c:v>35</c:v>
                </c:pt>
                <c:pt idx="7">
                  <c:v>40</c:v>
                </c:pt>
              </c:numCache>
            </c:numRef>
          </c:cat>
          <c:val>
            <c:numRef>
              <c:f>'2.1'!$B$4:$B$11</c:f>
              <c:numCache>
                <c:formatCode>General</c:formatCode>
                <c:ptCount val="8"/>
                <c:pt idx="0">
                  <c:v>102</c:v>
                </c:pt>
                <c:pt idx="1">
                  <c:v>59</c:v>
                </c:pt>
                <c:pt idx="2">
                  <c:v>53</c:v>
                </c:pt>
                <c:pt idx="3">
                  <c:v>59</c:v>
                </c:pt>
                <c:pt idx="4">
                  <c:v>58</c:v>
                </c:pt>
                <c:pt idx="5">
                  <c:v>22</c:v>
                </c:pt>
                <c:pt idx="6">
                  <c:v>1</c:v>
                </c:pt>
                <c:pt idx="7">
                  <c:v>0</c:v>
                </c:pt>
              </c:numCache>
            </c:numRef>
          </c:val>
        </c:ser>
        <c:ser>
          <c:idx val="0"/>
          <c:order val="1"/>
          <c:tx>
            <c:v>2001</c:v>
          </c:tx>
          <c:spPr>
            <a:solidFill>
              <a:srgbClr val="FFC000"/>
            </a:solidFill>
          </c:spPr>
          <c:invertIfNegative val="0"/>
          <c:val>
            <c:numRef>
              <c:f>'2.1'!$I$4:$I$11</c:f>
              <c:numCache>
                <c:formatCode>0</c:formatCode>
                <c:ptCount val="8"/>
                <c:pt idx="0">
                  <c:v>124.48</c:v>
                </c:pt>
                <c:pt idx="1">
                  <c:v>91.679999999999993</c:v>
                </c:pt>
                <c:pt idx="2">
                  <c:v>57.03</c:v>
                </c:pt>
                <c:pt idx="3">
                  <c:v>54.38</c:v>
                </c:pt>
                <c:pt idx="4">
                  <c:v>58.769999999999996</c:v>
                </c:pt>
                <c:pt idx="5">
                  <c:v>49.5</c:v>
                </c:pt>
                <c:pt idx="6">
                  <c:v>17.38</c:v>
                </c:pt>
                <c:pt idx="7">
                  <c:v>0.78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0"/>
        <c:axId val="266993664"/>
        <c:axId val="266996352"/>
      </c:barChart>
      <c:catAx>
        <c:axId val="266993664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8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en-US"/>
                  <a:t>Diameter</a:t>
                </a:r>
                <a:r>
                  <a:rPr lang="en-US" baseline="0"/>
                  <a:t> class</a:t>
                </a:r>
                <a:r>
                  <a:rPr lang="en-US"/>
                  <a:t> (cm)</a:t>
                </a:r>
              </a:p>
            </c:rich>
          </c:tx>
          <c:layout>
            <c:manualLayout>
              <c:xMode val="edge"/>
              <c:yMode val="edge"/>
              <c:x val="0.36050229658792649"/>
              <c:y val="0.83060848163210366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266996352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266996352"/>
        <c:scaling>
          <c:orientation val="minMax"/>
        </c:scaling>
        <c:delete val="0"/>
        <c:axPos val="l"/>
        <c:majorGridlines>
          <c:spPr>
            <a:ln w="3175">
              <a:solidFill>
                <a:srgbClr val="808080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8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en-US"/>
                  <a:t>Number</a:t>
                </a:r>
                <a:r>
                  <a:rPr lang="en-US" baseline="0"/>
                  <a:t> of trees / ha</a:t>
                </a:r>
                <a:endParaRPr lang="en-US"/>
              </a:p>
            </c:rich>
          </c:tx>
          <c:layout>
            <c:manualLayout>
              <c:xMode val="edge"/>
              <c:yMode val="edge"/>
              <c:x val="5.0156824146981631E-2"/>
              <c:y val="0.23895897628181093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266993664"/>
        <c:crosses val="autoZero"/>
        <c:crossBetween val="between"/>
      </c:valAx>
      <c:spPr>
        <a:noFill/>
        <a:ln w="12700">
          <a:solidFill>
            <a:srgbClr val="808080"/>
          </a:solidFill>
          <a:prstDash val="solid"/>
        </a:ln>
      </c:spPr>
    </c:plotArea>
    <c:legend>
      <c:legendPos val="b"/>
      <c:layout/>
      <c:overlay val="0"/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 alignWithMargins="0"/>
    <c:pageMargins b="1" l="0.75" r="0.75" t="1" header="0.5" footer="0.5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n-US"/>
              <a:t>Stand volume</a:t>
            </a:r>
          </a:p>
        </c:rich>
      </c:tx>
      <c:layout>
        <c:manualLayout>
          <c:xMode val="edge"/>
          <c:yMode val="edge"/>
          <c:x val="0.41562500000000002"/>
          <c:y val="3.6922692355763224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203125"/>
          <c:y val="0.16090565602376627"/>
          <c:w val="0.75312500000000004"/>
          <c:h val="0.57639084333917689"/>
        </c:manualLayout>
      </c:layout>
      <c:scatterChart>
        <c:scatterStyle val="smoothMarker"/>
        <c:varyColors val="0"/>
        <c:ser>
          <c:idx val="1"/>
          <c:order val="0"/>
          <c:tx>
            <c:v>1996</c:v>
          </c:tx>
          <c:spPr>
            <a:ln w="25400">
              <a:solidFill>
                <a:srgbClr val="008000"/>
              </a:solidFill>
              <a:prstDash val="solid"/>
            </a:ln>
          </c:spPr>
          <c:marker>
            <c:symbol val="none"/>
          </c:marker>
          <c:xVal>
            <c:numRef>
              <c:f>'2.1'!$A$37:$A$45</c:f>
              <c:numCache>
                <c:formatCode>General</c:formatCode>
                <c:ptCount val="9"/>
                <c:pt idx="0">
                  <c:v>5</c:v>
                </c:pt>
                <c:pt idx="1">
                  <c:v>10</c:v>
                </c:pt>
                <c:pt idx="2">
                  <c:v>15</c:v>
                </c:pt>
                <c:pt idx="3">
                  <c:v>20</c:v>
                </c:pt>
                <c:pt idx="4">
                  <c:v>25</c:v>
                </c:pt>
                <c:pt idx="5">
                  <c:v>30</c:v>
                </c:pt>
                <c:pt idx="6">
                  <c:v>35</c:v>
                </c:pt>
                <c:pt idx="7">
                  <c:v>40</c:v>
                </c:pt>
                <c:pt idx="8">
                  <c:v>45</c:v>
                </c:pt>
              </c:numCache>
            </c:numRef>
          </c:xVal>
          <c:yVal>
            <c:numRef>
              <c:f>'2.1'!$F$37:$F$45</c:f>
              <c:numCache>
                <c:formatCode>0.00</c:formatCode>
                <c:ptCount val="9"/>
                <c:pt idx="0">
                  <c:v>0.71307200543259674</c:v>
                </c:pt>
                <c:pt idx="1">
                  <c:v>2.7704054611535929</c:v>
                </c:pt>
                <c:pt idx="2">
                  <c:v>7.350473284226144</c:v>
                </c:pt>
                <c:pt idx="3">
                  <c:v>17.338822486640812</c:v>
                </c:pt>
                <c:pt idx="4">
                  <c:v>30.1816803722628</c:v>
                </c:pt>
                <c:pt idx="5">
                  <c:v>18.12184289337317</c:v>
                </c:pt>
                <c:pt idx="6">
                  <c:v>1.2079972277134818</c:v>
                </c:pt>
                <c:pt idx="7">
                  <c:v>0</c:v>
                </c:pt>
              </c:numCache>
            </c:numRef>
          </c:yVal>
          <c:smooth val="1"/>
        </c:ser>
        <c:ser>
          <c:idx val="0"/>
          <c:order val="1"/>
          <c:tx>
            <c:v>2001</c:v>
          </c:tx>
          <c:spPr>
            <a:ln>
              <a:solidFill>
                <a:srgbClr val="FFC000"/>
              </a:solidFill>
            </a:ln>
          </c:spPr>
          <c:marker>
            <c:symbol val="none"/>
          </c:marker>
          <c:xVal>
            <c:numRef>
              <c:f>'2.1'!$A$37:$A$45</c:f>
              <c:numCache>
                <c:formatCode>General</c:formatCode>
                <c:ptCount val="9"/>
                <c:pt idx="0">
                  <c:v>5</c:v>
                </c:pt>
                <c:pt idx="1">
                  <c:v>10</c:v>
                </c:pt>
                <c:pt idx="2">
                  <c:v>15</c:v>
                </c:pt>
                <c:pt idx="3">
                  <c:v>20</c:v>
                </c:pt>
                <c:pt idx="4">
                  <c:v>25</c:v>
                </c:pt>
                <c:pt idx="5">
                  <c:v>30</c:v>
                </c:pt>
                <c:pt idx="6">
                  <c:v>35</c:v>
                </c:pt>
                <c:pt idx="7">
                  <c:v>40</c:v>
                </c:pt>
                <c:pt idx="8">
                  <c:v>45</c:v>
                </c:pt>
              </c:numCache>
            </c:numRef>
          </c:xVal>
          <c:yVal>
            <c:numRef>
              <c:f>'2.1'!$G$37:$G$45</c:f>
              <c:numCache>
                <c:formatCode>0.00</c:formatCode>
                <c:ptCount val="9"/>
                <c:pt idx="0">
                  <c:v>0.87022748270832984</c:v>
                </c:pt>
                <c:pt idx="1">
                  <c:v>4.3049283504840909</c:v>
                </c:pt>
                <c:pt idx="2">
                  <c:v>7.9093866301776794</c:v>
                </c:pt>
                <c:pt idx="3">
                  <c:v>15.981104522432668</c:v>
                </c:pt>
                <c:pt idx="4">
                  <c:v>30.582368197894564</c:v>
                </c:pt>
                <c:pt idx="5">
                  <c:v>40.774146510089636</c:v>
                </c:pt>
                <c:pt idx="6">
                  <c:v>20.994991817660313</c:v>
                </c:pt>
                <c:pt idx="7">
                  <c:v>1.3075198017189973</c:v>
                </c:pt>
                <c:pt idx="8" formatCode="0">
                  <c:v>0</c:v>
                </c:pt>
              </c:numCache>
            </c:numRef>
          </c:yVal>
          <c:smooth val="1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73358720"/>
        <c:axId val="73360896"/>
      </c:scatterChart>
      <c:valAx>
        <c:axId val="7335872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8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en-US"/>
                  <a:t>Diameter class (cm)</a:t>
                </a:r>
              </a:p>
            </c:rich>
          </c:tx>
          <c:layout>
            <c:manualLayout>
              <c:xMode val="edge"/>
              <c:yMode val="edge"/>
              <c:x val="0.359375"/>
              <c:y val="0.83104688836972296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73360896"/>
        <c:crosses val="autoZero"/>
        <c:crossBetween val="midCat"/>
        <c:majorUnit val="5"/>
        <c:minorUnit val="1"/>
      </c:valAx>
      <c:valAx>
        <c:axId val="73360896"/>
        <c:scaling>
          <c:orientation val="minMax"/>
          <c:min val="0"/>
        </c:scaling>
        <c:delete val="0"/>
        <c:axPos val="l"/>
        <c:majorGridlines>
          <c:spPr>
            <a:ln w="3175">
              <a:solidFill>
                <a:srgbClr val="808080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8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en-US"/>
                  <a:t>Volume (m</a:t>
                </a:r>
                <a:r>
                  <a:rPr lang="en-US" baseline="30000"/>
                  <a:t>3</a:t>
                </a:r>
                <a:r>
                  <a:rPr lang="en-US"/>
                  <a:t> / ha)</a:t>
                </a:r>
              </a:p>
            </c:rich>
          </c:tx>
          <c:layout>
            <c:manualLayout>
              <c:xMode val="edge"/>
              <c:yMode val="edge"/>
              <c:x val="0.05"/>
              <c:y val="0.29514003057310145"/>
            </c:manualLayout>
          </c:layout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73358720"/>
        <c:crosses val="autoZero"/>
        <c:crossBetween val="midCat"/>
      </c:valAx>
      <c:spPr>
        <a:noFill/>
        <a:ln w="12700">
          <a:solidFill>
            <a:srgbClr val="808080"/>
          </a:solidFill>
          <a:prstDash val="solid"/>
        </a:ln>
      </c:spPr>
    </c:plotArea>
    <c:legend>
      <c:legendPos val="b"/>
      <c:layout>
        <c:manualLayout>
          <c:xMode val="edge"/>
          <c:yMode val="edge"/>
          <c:x val="0.35350000000000004"/>
          <c:y val="0.90307403882207038"/>
          <c:w val="0.41799999999999993"/>
          <c:h val="7.2505936757905287E-2"/>
        </c:manualLayout>
      </c:layout>
      <c:overlay val="0"/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 alignWithMargins="0"/>
    <c:pageMargins b="1" l="0.75" r="0.75" t="1" header="0.5" footer="0.5"/>
    <c:pageSetup/>
  </c:printSettings>
</c:chartSpac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14</xdr:row>
      <xdr:rowOff>0</xdr:rowOff>
    </xdr:from>
    <xdr:to>
      <xdr:col>5</xdr:col>
      <xdr:colOff>0</xdr:colOff>
      <xdr:row>30</xdr:row>
      <xdr:rowOff>9525</xdr:rowOff>
    </xdr:to>
    <xdr:graphicFrame macro="">
      <xdr:nvGraphicFramePr>
        <xdr:cNvPr id="4127" name="Chart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0</xdr:colOff>
      <xdr:row>14</xdr:row>
      <xdr:rowOff>0</xdr:rowOff>
    </xdr:from>
    <xdr:to>
      <xdr:col>10</xdr:col>
      <xdr:colOff>0</xdr:colOff>
      <xdr:row>30</xdr:row>
      <xdr:rowOff>9525</xdr:rowOff>
    </xdr:to>
    <xdr:graphicFrame macro="">
      <xdr:nvGraphicFramePr>
        <xdr:cNvPr id="4128" name="Chart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49"/>
  <sheetViews>
    <sheetView tabSelected="1" topLeftCell="A28" workbookViewId="0">
      <selection activeCell="C49" sqref="C49"/>
    </sheetView>
  </sheetViews>
  <sheetFormatPr defaultRowHeight="12.75" x14ac:dyDescent="0.2"/>
  <sheetData>
    <row r="1" spans="1:9" ht="31.5" customHeight="1" x14ac:dyDescent="0.2">
      <c r="A1" s="20" t="s">
        <v>20</v>
      </c>
      <c r="B1" s="22" t="s">
        <v>12</v>
      </c>
      <c r="C1" s="20" t="s">
        <v>9</v>
      </c>
      <c r="D1" s="24" t="s">
        <v>8</v>
      </c>
      <c r="E1" s="24"/>
      <c r="F1" s="24" t="s">
        <v>5</v>
      </c>
      <c r="G1" s="24"/>
      <c r="H1" s="24"/>
      <c r="I1" s="25" t="s">
        <v>3</v>
      </c>
    </row>
    <row r="2" spans="1:9" ht="15.75" x14ac:dyDescent="0.2">
      <c r="A2" s="21"/>
      <c r="B2" s="23"/>
      <c r="C2" s="21"/>
      <c r="D2" s="4" t="s">
        <v>1</v>
      </c>
      <c r="E2" s="4" t="s">
        <v>2</v>
      </c>
      <c r="F2" s="4" t="s">
        <v>10</v>
      </c>
      <c r="G2" s="4" t="s">
        <v>7</v>
      </c>
      <c r="H2" s="4" t="s">
        <v>0</v>
      </c>
      <c r="I2" s="26"/>
    </row>
    <row r="3" spans="1:9" x14ac:dyDescent="0.2">
      <c r="A3" s="1" t="s">
        <v>6</v>
      </c>
      <c r="B3" s="1"/>
      <c r="C3" s="1"/>
      <c r="D3" s="1"/>
      <c r="E3" s="1"/>
      <c r="F3" s="1"/>
      <c r="G3" s="13">
        <v>100</v>
      </c>
      <c r="H3" s="1"/>
      <c r="I3" s="1"/>
    </row>
    <row r="4" spans="1:9" x14ac:dyDescent="0.2">
      <c r="A4" s="1">
        <v>5</v>
      </c>
      <c r="B4" s="1">
        <v>102</v>
      </c>
      <c r="C4" s="2">
        <v>3.8</v>
      </c>
      <c r="D4" s="1">
        <f t="shared" ref="D4:D10" si="0">C4/5</f>
        <v>0.76</v>
      </c>
      <c r="E4" s="1">
        <v>0</v>
      </c>
      <c r="F4" s="1">
        <f t="shared" ref="F4:F10" si="1">(1-D4)*B4</f>
        <v>24.48</v>
      </c>
      <c r="G4" s="1">
        <f t="shared" ref="G4:G10" si="2">D4*B4</f>
        <v>77.52</v>
      </c>
      <c r="H4" s="1">
        <v>0</v>
      </c>
      <c r="I4" s="3">
        <f>F4+G3</f>
        <v>124.48</v>
      </c>
    </row>
    <row r="5" spans="1:9" x14ac:dyDescent="0.2">
      <c r="A5" s="1">
        <v>10</v>
      </c>
      <c r="B5" s="1">
        <v>59</v>
      </c>
      <c r="C5" s="2">
        <v>3.8</v>
      </c>
      <c r="D5" s="1">
        <f t="shared" si="0"/>
        <v>0.76</v>
      </c>
      <c r="E5" s="1">
        <v>0</v>
      </c>
      <c r="F5" s="1">
        <f t="shared" si="1"/>
        <v>14.16</v>
      </c>
      <c r="G5" s="1">
        <f t="shared" si="2"/>
        <v>44.84</v>
      </c>
      <c r="H5" s="1">
        <v>0</v>
      </c>
      <c r="I5" s="3">
        <f>F5+G4+H3</f>
        <v>91.679999999999993</v>
      </c>
    </row>
    <row r="6" spans="1:9" x14ac:dyDescent="0.2">
      <c r="A6" s="1">
        <v>15</v>
      </c>
      <c r="B6" s="1">
        <v>53</v>
      </c>
      <c r="C6" s="2">
        <v>3.85</v>
      </c>
      <c r="D6" s="1">
        <f t="shared" si="0"/>
        <v>0.77</v>
      </c>
      <c r="E6" s="1">
        <v>0</v>
      </c>
      <c r="F6" s="1">
        <f t="shared" si="1"/>
        <v>12.19</v>
      </c>
      <c r="G6" s="1">
        <f t="shared" si="2"/>
        <v>40.81</v>
      </c>
      <c r="H6" s="1">
        <v>0</v>
      </c>
      <c r="I6" s="3">
        <f t="shared" ref="I6:I11" si="3">F6+G5+H4</f>
        <v>57.03</v>
      </c>
    </row>
    <row r="7" spans="1:9" x14ac:dyDescent="0.2">
      <c r="A7" s="1">
        <v>20</v>
      </c>
      <c r="B7" s="1">
        <v>59</v>
      </c>
      <c r="C7" s="2">
        <v>3.85</v>
      </c>
      <c r="D7" s="1">
        <f t="shared" si="0"/>
        <v>0.77</v>
      </c>
      <c r="E7" s="1">
        <v>0</v>
      </c>
      <c r="F7" s="1">
        <f t="shared" si="1"/>
        <v>13.569999999999999</v>
      </c>
      <c r="G7" s="1">
        <f t="shared" si="2"/>
        <v>45.43</v>
      </c>
      <c r="H7" s="1">
        <v>0</v>
      </c>
      <c r="I7" s="3">
        <f t="shared" si="3"/>
        <v>54.38</v>
      </c>
    </row>
    <row r="8" spans="1:9" x14ac:dyDescent="0.2">
      <c r="A8" s="1">
        <v>25</v>
      </c>
      <c r="B8" s="1">
        <v>58</v>
      </c>
      <c r="C8" s="2">
        <v>3.85</v>
      </c>
      <c r="D8" s="1">
        <f t="shared" si="0"/>
        <v>0.77</v>
      </c>
      <c r="E8" s="1">
        <v>0</v>
      </c>
      <c r="F8" s="1">
        <f t="shared" si="1"/>
        <v>13.34</v>
      </c>
      <c r="G8" s="1">
        <f t="shared" si="2"/>
        <v>44.660000000000004</v>
      </c>
      <c r="H8" s="1">
        <v>0</v>
      </c>
      <c r="I8" s="3">
        <f t="shared" si="3"/>
        <v>58.769999999999996</v>
      </c>
    </row>
    <row r="9" spans="1:9" x14ac:dyDescent="0.2">
      <c r="A9" s="1">
        <v>30</v>
      </c>
      <c r="B9" s="1">
        <v>22</v>
      </c>
      <c r="C9" s="2">
        <v>3.9000000000000004</v>
      </c>
      <c r="D9" s="1">
        <f t="shared" si="0"/>
        <v>0.78</v>
      </c>
      <c r="E9" s="1">
        <v>0</v>
      </c>
      <c r="F9" s="1">
        <f t="shared" si="1"/>
        <v>4.84</v>
      </c>
      <c r="G9" s="1">
        <f t="shared" si="2"/>
        <v>17.16</v>
      </c>
      <c r="H9" s="1">
        <v>0</v>
      </c>
      <c r="I9" s="3">
        <f t="shared" si="3"/>
        <v>49.5</v>
      </c>
    </row>
    <row r="10" spans="1:9" x14ac:dyDescent="0.2">
      <c r="A10" s="1">
        <v>35</v>
      </c>
      <c r="B10" s="1">
        <v>1</v>
      </c>
      <c r="C10" s="2">
        <v>3.9000000000000004</v>
      </c>
      <c r="D10" s="1">
        <f t="shared" si="0"/>
        <v>0.78</v>
      </c>
      <c r="E10" s="1">
        <v>0</v>
      </c>
      <c r="F10" s="1">
        <f t="shared" si="1"/>
        <v>0.21999999999999997</v>
      </c>
      <c r="G10" s="1">
        <f t="shared" si="2"/>
        <v>0.78</v>
      </c>
      <c r="H10" s="1">
        <v>0</v>
      </c>
      <c r="I10" s="3">
        <f t="shared" si="3"/>
        <v>17.38</v>
      </c>
    </row>
    <row r="11" spans="1:9" x14ac:dyDescent="0.2">
      <c r="A11" s="1">
        <v>40</v>
      </c>
      <c r="B11" s="1">
        <v>0</v>
      </c>
      <c r="C11" s="1"/>
      <c r="D11" s="1"/>
      <c r="E11" s="1"/>
      <c r="F11" s="1"/>
      <c r="G11" s="1"/>
      <c r="H11" s="1"/>
      <c r="I11" s="3">
        <f t="shared" si="3"/>
        <v>0.78</v>
      </c>
    </row>
    <row r="12" spans="1:9" x14ac:dyDescent="0.2">
      <c r="A12" s="1">
        <v>45</v>
      </c>
      <c r="B12" s="1"/>
      <c r="C12" s="1"/>
      <c r="D12" s="1"/>
      <c r="E12" s="1"/>
      <c r="F12" s="1"/>
      <c r="G12" s="1"/>
      <c r="H12" s="1"/>
      <c r="I12" s="3"/>
    </row>
    <row r="13" spans="1:9" x14ac:dyDescent="0.2">
      <c r="A13" s="1" t="s">
        <v>4</v>
      </c>
      <c r="B13" s="1">
        <f>SUM(B4:B11)</f>
        <v>354</v>
      </c>
      <c r="C13" s="1"/>
      <c r="D13" s="1"/>
      <c r="E13" s="1"/>
      <c r="F13" s="1"/>
      <c r="G13" s="1"/>
      <c r="H13" s="1"/>
      <c r="I13" s="3">
        <f>SUM(I4:I11)</f>
        <v>453.99999999999994</v>
      </c>
    </row>
    <row r="31" spans="14:14" x14ac:dyDescent="0.2">
      <c r="N31" s="14"/>
    </row>
    <row r="33" spans="1:14" x14ac:dyDescent="0.2">
      <c r="N33" s="14"/>
    </row>
    <row r="34" spans="1:14" ht="12.75" customHeight="1" x14ac:dyDescent="0.2">
      <c r="A34" s="16" t="s">
        <v>11</v>
      </c>
      <c r="B34" s="18" t="s">
        <v>12</v>
      </c>
      <c r="C34" s="18" t="s">
        <v>3</v>
      </c>
      <c r="D34" s="16" t="s">
        <v>16</v>
      </c>
      <c r="E34" s="16" t="s">
        <v>13</v>
      </c>
      <c r="F34" s="16" t="s">
        <v>14</v>
      </c>
      <c r="G34" s="16" t="s">
        <v>15</v>
      </c>
      <c r="H34" s="5"/>
      <c r="I34" s="5"/>
      <c r="N34" s="14"/>
    </row>
    <row r="35" spans="1:14" ht="27.75" customHeight="1" x14ac:dyDescent="0.2">
      <c r="A35" s="17"/>
      <c r="B35" s="19"/>
      <c r="C35" s="19"/>
      <c r="D35" s="17"/>
      <c r="E35" s="17"/>
      <c r="F35" s="17"/>
      <c r="G35" s="17"/>
      <c r="H35" s="5"/>
      <c r="I35" s="5"/>
    </row>
    <row r="36" spans="1:14" x14ac:dyDescent="0.2">
      <c r="A36" s="6" t="s">
        <v>6</v>
      </c>
      <c r="B36" s="6"/>
      <c r="C36" s="6"/>
      <c r="D36" s="6"/>
      <c r="E36" s="6"/>
      <c r="F36" s="6"/>
      <c r="G36" s="6"/>
      <c r="H36" s="5"/>
      <c r="I36" s="5"/>
    </row>
    <row r="37" spans="1:14" x14ac:dyDescent="0.2">
      <c r="A37" s="6">
        <v>5</v>
      </c>
      <c r="B37" s="6">
        <f>B4</f>
        <v>102</v>
      </c>
      <c r="C37" s="7">
        <f>I4</f>
        <v>124.48</v>
      </c>
      <c r="D37" s="8">
        <f>A37/(0.64212+0.01874*A37)</f>
        <v>6.7951401157891871</v>
      </c>
      <c r="E37" s="9">
        <f>0.00005126*A37^2.0507*D37^0.8428</f>
        <v>6.9909020140450657E-3</v>
      </c>
      <c r="F37" s="10">
        <f>E37*B37</f>
        <v>0.71307200543259674</v>
      </c>
      <c r="G37" s="10">
        <f>C37*E37</f>
        <v>0.87022748270832984</v>
      </c>
      <c r="H37" s="5"/>
      <c r="I37" s="5"/>
    </row>
    <row r="38" spans="1:14" x14ac:dyDescent="0.2">
      <c r="A38" s="6">
        <v>10</v>
      </c>
      <c r="B38" s="6">
        <f t="shared" ref="B38:B44" si="4">B5</f>
        <v>59</v>
      </c>
      <c r="C38" s="7">
        <f t="shared" ref="C38:C44" si="5">I5</f>
        <v>91.679999999999993</v>
      </c>
      <c r="D38" s="8">
        <f t="shared" ref="D38:D44" si="6">A38/(0.64212+0.01874*A38)</f>
        <v>12.055164432442858</v>
      </c>
      <c r="E38" s="9">
        <f t="shared" ref="E38:E44" si="7">0.00005126*A38^2.0507*D38^0.8428</f>
        <v>4.695602476531513E-2</v>
      </c>
      <c r="F38" s="10">
        <f t="shared" ref="F38:F44" si="8">E38*B38</f>
        <v>2.7704054611535929</v>
      </c>
      <c r="G38" s="10">
        <f t="shared" ref="G38:G44" si="9">C38*E38</f>
        <v>4.3049283504840909</v>
      </c>
      <c r="H38" s="5"/>
      <c r="I38" s="5"/>
    </row>
    <row r="39" spans="1:14" x14ac:dyDescent="0.2">
      <c r="A39" s="6">
        <v>15</v>
      </c>
      <c r="B39" s="6">
        <f t="shared" si="4"/>
        <v>53</v>
      </c>
      <c r="C39" s="7">
        <f t="shared" si="5"/>
        <v>57.03</v>
      </c>
      <c r="D39" s="8">
        <f t="shared" si="6"/>
        <v>16.247481640345747</v>
      </c>
      <c r="E39" s="9">
        <f t="shared" si="7"/>
        <v>0.13868817517407819</v>
      </c>
      <c r="F39" s="10">
        <f t="shared" si="8"/>
        <v>7.350473284226144</v>
      </c>
      <c r="G39" s="10">
        <f t="shared" si="9"/>
        <v>7.9093866301776794</v>
      </c>
      <c r="H39" s="5"/>
      <c r="I39" s="5"/>
    </row>
    <row r="40" spans="1:14" x14ac:dyDescent="0.2">
      <c r="A40" s="6">
        <v>20</v>
      </c>
      <c r="B40" s="6">
        <f t="shared" si="4"/>
        <v>59</v>
      </c>
      <c r="C40" s="7">
        <f t="shared" si="5"/>
        <v>54.38</v>
      </c>
      <c r="D40" s="8">
        <f t="shared" si="6"/>
        <v>19.667230460606536</v>
      </c>
      <c r="E40" s="9">
        <f t="shared" si="7"/>
        <v>0.29387834723120021</v>
      </c>
      <c r="F40" s="10">
        <f t="shared" si="8"/>
        <v>17.338822486640812</v>
      </c>
      <c r="G40" s="10">
        <f t="shared" si="9"/>
        <v>15.981104522432668</v>
      </c>
      <c r="H40" s="5"/>
      <c r="I40" s="5"/>
    </row>
    <row r="41" spans="1:14" x14ac:dyDescent="0.2">
      <c r="A41" s="6">
        <v>25</v>
      </c>
      <c r="B41" s="6">
        <f t="shared" si="4"/>
        <v>58</v>
      </c>
      <c r="C41" s="7">
        <f t="shared" si="5"/>
        <v>58.769999999999996</v>
      </c>
      <c r="D41" s="8">
        <f t="shared" si="6"/>
        <v>22.509949397633754</v>
      </c>
      <c r="E41" s="9">
        <f t="shared" si="7"/>
        <v>0.52037379952177243</v>
      </c>
      <c r="F41" s="10">
        <f t="shared" si="8"/>
        <v>30.1816803722628</v>
      </c>
      <c r="G41" s="10">
        <f t="shared" si="9"/>
        <v>30.582368197894564</v>
      </c>
      <c r="H41" s="5"/>
      <c r="I41" s="5"/>
    </row>
    <row r="42" spans="1:14" x14ac:dyDescent="0.2">
      <c r="A42" s="6">
        <v>30</v>
      </c>
      <c r="B42" s="6">
        <f t="shared" si="4"/>
        <v>22</v>
      </c>
      <c r="C42" s="7">
        <f t="shared" si="5"/>
        <v>49.5</v>
      </c>
      <c r="D42" s="8">
        <f t="shared" si="6"/>
        <v>24.910322837783976</v>
      </c>
      <c r="E42" s="9">
        <f t="shared" si="7"/>
        <v>0.82372013151696233</v>
      </c>
      <c r="F42" s="10">
        <f t="shared" si="8"/>
        <v>18.12184289337317</v>
      </c>
      <c r="G42" s="10">
        <f t="shared" si="9"/>
        <v>40.774146510089636</v>
      </c>
      <c r="H42" s="5"/>
      <c r="I42" s="5"/>
    </row>
    <row r="43" spans="1:14" x14ac:dyDescent="0.2">
      <c r="A43" s="6">
        <v>35</v>
      </c>
      <c r="B43" s="6">
        <f t="shared" si="4"/>
        <v>1</v>
      </c>
      <c r="C43" s="7">
        <f t="shared" si="5"/>
        <v>17.38</v>
      </c>
      <c r="D43" s="8">
        <f t="shared" si="6"/>
        <v>26.964145390671941</v>
      </c>
      <c r="E43" s="9">
        <f t="shared" si="7"/>
        <v>1.2079972277134818</v>
      </c>
      <c r="F43" s="10">
        <f t="shared" si="8"/>
        <v>1.2079972277134818</v>
      </c>
      <c r="G43" s="10">
        <f t="shared" si="9"/>
        <v>20.994991817660313</v>
      </c>
      <c r="H43" s="5"/>
      <c r="I43" s="5"/>
    </row>
    <row r="44" spans="1:14" x14ac:dyDescent="0.2">
      <c r="A44" s="6">
        <v>40</v>
      </c>
      <c r="B44" s="6">
        <f t="shared" si="4"/>
        <v>0</v>
      </c>
      <c r="C44" s="7">
        <f t="shared" si="5"/>
        <v>0.78</v>
      </c>
      <c r="D44" s="8">
        <f t="shared" si="6"/>
        <v>28.74141350271606</v>
      </c>
      <c r="E44" s="9">
        <f t="shared" si="7"/>
        <v>1.6763074381012786</v>
      </c>
      <c r="F44" s="10">
        <f t="shared" si="8"/>
        <v>0</v>
      </c>
      <c r="G44" s="10">
        <f t="shared" si="9"/>
        <v>1.3075198017189973</v>
      </c>
      <c r="H44" s="15" t="s">
        <v>17</v>
      </c>
      <c r="I44" s="5"/>
    </row>
    <row r="45" spans="1:14" x14ac:dyDescent="0.2">
      <c r="A45" s="6">
        <v>45</v>
      </c>
      <c r="B45" s="6"/>
      <c r="C45" s="6"/>
      <c r="D45" s="6"/>
      <c r="E45" s="6"/>
      <c r="F45" s="6"/>
      <c r="G45" s="7">
        <v>0</v>
      </c>
      <c r="H45" s="15"/>
      <c r="I45" s="5"/>
    </row>
    <row r="46" spans="1:14" x14ac:dyDescent="0.2">
      <c r="A46" s="6" t="s">
        <v>4</v>
      </c>
      <c r="B46" s="6">
        <f>SUM(B37:B44)</f>
        <v>354</v>
      </c>
      <c r="C46" s="6">
        <v>453.99999999999994</v>
      </c>
      <c r="D46" s="6"/>
      <c r="E46" s="6"/>
      <c r="F46" s="7">
        <f>SUM(F37:F44)</f>
        <v>77.684293730802594</v>
      </c>
      <c r="G46" s="7">
        <f>SUM(G37:G44)</f>
        <v>122.72467331316628</v>
      </c>
      <c r="H46" s="11">
        <f>G46-F46</f>
        <v>45.040379582363684</v>
      </c>
      <c r="I46" s="5"/>
    </row>
    <row r="47" spans="1:14" x14ac:dyDescent="0.2">
      <c r="A47" s="5"/>
      <c r="B47" s="5"/>
      <c r="C47" s="5"/>
      <c r="D47" s="5"/>
      <c r="E47" s="5"/>
      <c r="F47" s="5"/>
      <c r="G47" s="5"/>
      <c r="H47" s="5"/>
      <c r="I47" s="5"/>
      <c r="K47">
        <v>1.8735554564004865E-2</v>
      </c>
    </row>
    <row r="48" spans="1:14" x14ac:dyDescent="0.2">
      <c r="A48" s="5"/>
      <c r="B48" s="5"/>
      <c r="C48" s="12" t="s">
        <v>18</v>
      </c>
      <c r="E48" s="5"/>
      <c r="F48" s="5"/>
      <c r="G48" s="5"/>
      <c r="H48" s="5"/>
      <c r="I48" s="5"/>
      <c r="K48">
        <v>0.64211735042396767</v>
      </c>
    </row>
    <row r="49" spans="1:9" ht="14.25" x14ac:dyDescent="0.2">
      <c r="A49" s="5"/>
      <c r="B49" s="5"/>
      <c r="C49" s="12" t="s">
        <v>19</v>
      </c>
      <c r="E49" s="5"/>
      <c r="F49" s="5"/>
      <c r="G49" s="5"/>
      <c r="H49" s="5"/>
      <c r="I49" s="5"/>
    </row>
  </sheetData>
  <mergeCells count="14">
    <mergeCell ref="A1:A2"/>
    <mergeCell ref="B1:B2"/>
    <mergeCell ref="D1:E1"/>
    <mergeCell ref="F1:H1"/>
    <mergeCell ref="I1:I2"/>
    <mergeCell ref="C1:C2"/>
    <mergeCell ref="H44:H45"/>
    <mergeCell ref="A34:A35"/>
    <mergeCell ref="B34:B35"/>
    <mergeCell ref="E34:E35"/>
    <mergeCell ref="G34:G35"/>
    <mergeCell ref="F34:F35"/>
    <mergeCell ref="C34:C35"/>
    <mergeCell ref="D34:D35"/>
  </mergeCells>
  <pageMargins left="0.75" right="0.75" top="1" bottom="1" header="0.5" footer="0.5"/>
  <pageSetup paperSize="9" orientation="portrait" horizontalDpi="300" verticalDpi="300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3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3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2.1</vt:lpstr>
      <vt:lpstr>Sheet2</vt:lpstr>
      <vt:lpstr>Sheet3</vt:lpstr>
    </vt:vector>
  </TitlesOfParts>
  <Company>ISA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Margarida Tomé</dc:creator>
  <cp:lastModifiedBy>MTome</cp:lastModifiedBy>
  <dcterms:created xsi:type="dcterms:W3CDTF">2003-10-04T14:26:13Z</dcterms:created>
  <dcterms:modified xsi:type="dcterms:W3CDTF">2012-10-14T15:43:35Z</dcterms:modified>
</cp:coreProperties>
</file>