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arida\Dropbox\2 Ensino\2Ciclo-ModelacaoRecursosFlorestais\Exercicios\Ingles\3 SomeTopicsRelatedToTree&amp;StandGrowth - Exercises\"/>
    </mc:Choice>
  </mc:AlternateContent>
  <bookViews>
    <workbookView xWindow="240" yWindow="135" windowWidth="11415" windowHeight="5100"/>
  </bookViews>
  <sheets>
    <sheet name="3.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F33" i="1" l="1"/>
  <c r="F20" i="1"/>
  <c r="F19" i="1"/>
  <c r="D20" i="1"/>
  <c r="D19" i="1"/>
  <c r="E42" i="1" l="1"/>
  <c r="C37" i="1"/>
  <c r="D51" i="1" s="1"/>
  <c r="C36" i="1"/>
  <c r="D50" i="1" s="1"/>
  <c r="C35" i="1"/>
  <c r="D47" i="1" s="1"/>
  <c r="D48" i="1" s="1"/>
  <c r="D49" i="1" s="1"/>
  <c r="C33" i="1"/>
  <c r="D43" i="1" s="1"/>
  <c r="C34" i="1"/>
  <c r="D44" i="1" s="1"/>
  <c r="D45" i="1" s="1"/>
  <c r="D46" i="1" s="1"/>
  <c r="C32" i="1"/>
  <c r="D42" i="1" s="1"/>
  <c r="B37" i="1"/>
  <c r="B36" i="1"/>
  <c r="B35" i="1"/>
  <c r="B33" i="1"/>
  <c r="B34" i="1"/>
  <c r="G35" i="1" s="1"/>
  <c r="B32" i="1"/>
  <c r="M6" i="1"/>
  <c r="M7" i="1" s="1"/>
  <c r="M8" i="1" s="1"/>
  <c r="M9" i="1" s="1"/>
  <c r="M10" i="1" s="1"/>
  <c r="M11" i="1" s="1"/>
  <c r="M12" i="1" s="1"/>
  <c r="E51" i="1" s="1"/>
  <c r="F51" i="1" s="1"/>
  <c r="C24" i="1"/>
  <c r="N5" i="1"/>
  <c r="D32" i="1" s="1"/>
  <c r="E32" i="1" s="1"/>
  <c r="F42" i="1" l="1"/>
  <c r="G34" i="1"/>
  <c r="G33" i="1"/>
  <c r="E46" i="1"/>
  <c r="F46" i="1" s="1"/>
  <c r="E43" i="1"/>
  <c r="F43" i="1" s="1"/>
  <c r="E50" i="1"/>
  <c r="F50" i="1" s="1"/>
  <c r="E47" i="1"/>
  <c r="E44" i="1"/>
  <c r="E49" i="1"/>
  <c r="F49" i="1" s="1"/>
  <c r="G37" i="1"/>
  <c r="G36" i="1"/>
  <c r="N6" i="1"/>
  <c r="D33" i="1" s="1"/>
  <c r="N7" i="1"/>
  <c r="D34" i="1" s="1"/>
  <c r="E34" i="1" s="1"/>
  <c r="E33" i="1" l="1"/>
  <c r="E45" i="1"/>
  <c r="F45" i="1" s="1"/>
  <c r="F44" i="1"/>
  <c r="F47" i="1"/>
  <c r="E48" i="1"/>
  <c r="F48" i="1" s="1"/>
  <c r="F34" i="1"/>
  <c r="N9" i="1"/>
  <c r="D35" i="1" s="1"/>
  <c r="N12" i="1" l="1"/>
  <c r="D37" i="1" s="1"/>
  <c r="N11" i="1"/>
  <c r="D36" i="1" s="1"/>
  <c r="F36" i="1" s="1"/>
  <c r="E35" i="1"/>
  <c r="F35" i="1"/>
  <c r="F37" i="1" l="1"/>
  <c r="E37" i="1"/>
  <c r="E36" i="1"/>
</calcChain>
</file>

<file path=xl/sharedStrings.xml><?xml version="1.0" encoding="utf-8"?>
<sst xmlns="http://schemas.openxmlformats.org/spreadsheetml/2006/main" count="62" uniqueCount="44">
  <si>
    <t>t</t>
  </si>
  <si>
    <t>hdom</t>
  </si>
  <si>
    <t>ddom</t>
  </si>
  <si>
    <t>N</t>
  </si>
  <si>
    <t>G</t>
  </si>
  <si>
    <t>V</t>
  </si>
  <si>
    <t>W</t>
  </si>
  <si>
    <t>Vtotal</t>
  </si>
  <si>
    <t>1985-1990</t>
  </si>
  <si>
    <t>1990-1995</t>
  </si>
  <si>
    <t>m</t>
  </si>
  <si>
    <t>Stand variables (standing stand)</t>
  </si>
  <si>
    <t>Thinnings</t>
  </si>
  <si>
    <t>year</t>
  </si>
  <si>
    <t>Nthin</t>
  </si>
  <si>
    <t>Gthin</t>
  </si>
  <si>
    <t>Vthin</t>
  </si>
  <si>
    <t>cm</t>
  </si>
  <si>
    <r>
      <t>ha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</si>
  <si>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ha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</si>
  <si>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ha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</si>
  <si>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Mg ha</t>
    </r>
    <r>
      <rPr>
        <vertAlign val="superscript"/>
        <sz val="11"/>
        <color theme="1"/>
        <rFont val="Calibri"/>
        <family val="2"/>
        <scheme val="minor"/>
      </rPr>
      <t>-1</t>
    </r>
  </si>
  <si>
    <t>a)</t>
  </si>
  <si>
    <t>period</t>
  </si>
  <si>
    <t>Net growth of the standing stand</t>
  </si>
  <si>
    <t>Net growth</t>
  </si>
  <si>
    <t>c)</t>
  </si>
  <si>
    <t>Site index</t>
  </si>
  <si>
    <t>d)</t>
  </si>
  <si>
    <t>See values in column N</t>
  </si>
  <si>
    <t>MAI</t>
  </si>
  <si>
    <t>CAI</t>
  </si>
  <si>
    <t>e)</t>
  </si>
  <si>
    <r>
      <rPr>
        <sz val="11"/>
        <color rgb="FF003399"/>
        <rFont val="Symbol"/>
        <family val="1"/>
        <charset val="2"/>
      </rPr>
      <t>S</t>
    </r>
    <r>
      <rPr>
        <sz val="14.3"/>
        <color rgb="FF003399"/>
        <rFont val="Calibri"/>
        <family val="2"/>
      </rPr>
      <t xml:space="preserve"> </t>
    </r>
    <r>
      <rPr>
        <sz val="11"/>
        <color rgb="FF003399"/>
        <rFont val="Calibri"/>
        <family val="2"/>
        <scheme val="minor"/>
      </rPr>
      <t>Vthin</t>
    </r>
  </si>
  <si>
    <r>
      <t>m</t>
    </r>
    <r>
      <rPr>
        <vertAlign val="superscript"/>
        <sz val="11"/>
        <color rgb="FF003399"/>
        <rFont val="Calibri"/>
        <family val="2"/>
        <scheme val="minor"/>
      </rPr>
      <t>3</t>
    </r>
    <r>
      <rPr>
        <sz val="11"/>
        <color rgb="FF003399"/>
        <rFont val="Calibri"/>
        <family val="2"/>
        <scheme val="minor"/>
      </rPr>
      <t xml:space="preserve"> ha</t>
    </r>
    <r>
      <rPr>
        <vertAlign val="superscript"/>
        <sz val="11"/>
        <color rgb="FF003399"/>
        <rFont val="Calibri"/>
        <family val="2"/>
        <scheme val="minor"/>
      </rPr>
      <t>-1</t>
    </r>
  </si>
  <si>
    <r>
      <t xml:space="preserve"> (m</t>
    </r>
    <r>
      <rPr>
        <vertAlign val="superscript"/>
        <sz val="11"/>
        <color rgb="FF003399"/>
        <rFont val="Calibri"/>
        <family val="2"/>
        <scheme val="minor"/>
      </rPr>
      <t>3</t>
    </r>
    <r>
      <rPr>
        <sz val="11"/>
        <color rgb="FF003399"/>
        <rFont val="Calibri"/>
        <family val="2"/>
        <scheme val="minor"/>
      </rPr>
      <t xml:space="preserve"> ha</t>
    </r>
    <r>
      <rPr>
        <vertAlign val="superscript"/>
        <sz val="11"/>
        <color rgb="FF003399"/>
        <rFont val="Calibri"/>
        <family val="2"/>
        <scheme val="minor"/>
      </rPr>
      <t>-1</t>
    </r>
    <r>
      <rPr>
        <sz val="11"/>
        <color rgb="FF003399"/>
        <rFont val="Calibri"/>
        <family val="2"/>
        <scheme val="minor"/>
      </rPr>
      <t xml:space="preserve"> yr</t>
    </r>
    <r>
      <rPr>
        <vertAlign val="superscript"/>
        <sz val="11"/>
        <color rgb="FF003399"/>
        <rFont val="Calibri"/>
        <family val="2"/>
        <scheme val="minor"/>
      </rPr>
      <t>-1</t>
    </r>
    <r>
      <rPr>
        <sz val="11"/>
        <color rgb="FF003399"/>
        <rFont val="Calibri"/>
        <family val="2"/>
        <scheme val="minor"/>
      </rPr>
      <t>)</t>
    </r>
  </si>
  <si>
    <r>
      <t xml:space="preserve"> (m</t>
    </r>
    <r>
      <rPr>
        <vertAlign val="superscript"/>
        <sz val="11"/>
        <color rgb="FF003399"/>
        <rFont val="Calibri"/>
        <family val="2"/>
        <scheme val="minor"/>
      </rPr>
      <t>3</t>
    </r>
    <r>
      <rPr>
        <sz val="11"/>
        <color rgb="FF003399"/>
        <rFont val="Calibri"/>
        <family val="2"/>
        <scheme val="minor"/>
      </rPr>
      <t xml:space="preserve"> ha</t>
    </r>
    <r>
      <rPr>
        <vertAlign val="superscript"/>
        <sz val="11"/>
        <color rgb="FF003399"/>
        <rFont val="Calibri"/>
        <family val="2"/>
        <scheme val="minor"/>
      </rPr>
      <t>-1</t>
    </r>
    <r>
      <rPr>
        <sz val="11"/>
        <color rgb="FF003399"/>
        <rFont val="Calibri"/>
        <family val="2"/>
        <scheme val="minor"/>
      </rPr>
      <t xml:space="preserve"> ano</t>
    </r>
    <r>
      <rPr>
        <vertAlign val="superscript"/>
        <sz val="11"/>
        <color rgb="FF003399"/>
        <rFont val="Calibri"/>
        <family val="2"/>
        <scheme val="minor"/>
      </rPr>
      <t>-1</t>
    </r>
    <r>
      <rPr>
        <sz val="11"/>
        <color rgb="FF003399"/>
        <rFont val="Calibri"/>
        <family val="2"/>
        <scheme val="minor"/>
      </rPr>
      <t>)</t>
    </r>
  </si>
  <si>
    <r>
      <t>m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 ha</t>
    </r>
    <r>
      <rPr>
        <vertAlign val="superscript"/>
        <sz val="10"/>
        <color theme="1"/>
        <rFont val="Calibri"/>
        <family val="2"/>
        <scheme val="minor"/>
      </rPr>
      <t>-1</t>
    </r>
  </si>
  <si>
    <r>
      <t>m</t>
    </r>
    <r>
      <rPr>
        <vertAlign val="superscript"/>
        <sz val="10"/>
        <color rgb="FF003399"/>
        <rFont val="Calibri"/>
        <family val="2"/>
        <scheme val="minor"/>
      </rPr>
      <t>3</t>
    </r>
    <r>
      <rPr>
        <sz val="10"/>
        <color rgb="FF003399"/>
        <rFont val="Calibri"/>
        <family val="2"/>
        <scheme val="minor"/>
      </rPr>
      <t xml:space="preserve"> ha</t>
    </r>
    <r>
      <rPr>
        <vertAlign val="superscript"/>
        <sz val="10"/>
        <color rgb="FF003399"/>
        <rFont val="Calibri"/>
        <family val="2"/>
        <scheme val="minor"/>
      </rPr>
      <t>-1</t>
    </r>
  </si>
  <si>
    <r>
      <t>m</t>
    </r>
    <r>
      <rPr>
        <vertAlign val="superscript"/>
        <sz val="10"/>
        <color rgb="FF003399"/>
        <rFont val="Calibri"/>
        <family val="2"/>
        <scheme val="minor"/>
      </rPr>
      <t>3</t>
    </r>
    <r>
      <rPr>
        <sz val="10"/>
        <color rgb="FF003399"/>
        <rFont val="Calibri"/>
        <family val="2"/>
        <scheme val="minor"/>
      </rPr>
      <t xml:space="preserve"> ha</t>
    </r>
    <r>
      <rPr>
        <vertAlign val="superscript"/>
        <sz val="10"/>
        <color rgb="FF003399"/>
        <rFont val="Calibri"/>
        <family val="2"/>
        <scheme val="minor"/>
      </rPr>
      <t xml:space="preserve">-1 </t>
    </r>
    <r>
      <rPr>
        <sz val="10"/>
        <color rgb="FF003399"/>
        <rFont val="Calibri"/>
        <family val="2"/>
        <scheme val="minor"/>
      </rPr>
      <t>yr</t>
    </r>
    <r>
      <rPr>
        <vertAlign val="superscript"/>
        <sz val="10"/>
        <color rgb="FF003399"/>
        <rFont val="Calibri"/>
        <family val="2"/>
        <scheme val="minor"/>
      </rPr>
      <t>-1</t>
    </r>
  </si>
  <si>
    <t>t mid period</t>
  </si>
  <si>
    <t>Notes</t>
  </si>
  <si>
    <t>before thin</t>
  </si>
  <si>
    <t>after thin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</si>
</sst>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vertAlign val="superscript"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3399"/>
      <name val="Calibri"/>
      <family val="2"/>
      <scheme val="minor"/>
    </font>
    <font>
      <sz val="11"/>
      <color rgb="FF003399"/>
      <name val="Symbol"/>
      <family val="1"/>
      <charset val="2"/>
    </font>
    <font>
      <sz val="14.3"/>
      <color rgb="FF003399"/>
      <name val="Calibri"/>
      <family val="2"/>
    </font>
    <font>
      <vertAlign val="superscript"/>
      <sz val="11"/>
      <color rgb="FF003399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rgb="FF003399"/>
      <name val="Calibri"/>
      <family val="2"/>
      <scheme val="minor"/>
    </font>
    <font>
      <vertAlign val="superscript"/>
      <sz val="10"/>
      <color rgb="FF00339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5" xfId="0" applyBorder="1"/>
    <xf numFmtId="0" fontId="0" fillId="0" borderId="6" xfId="0" applyBorder="1"/>
    <xf numFmtId="164" fontId="0" fillId="0" borderId="7" xfId="0" applyNumberFormat="1" applyBorder="1"/>
    <xf numFmtId="164" fontId="0" fillId="0" borderId="0" xfId="0" applyNumberFormat="1" applyBorder="1"/>
    <xf numFmtId="164" fontId="0" fillId="0" borderId="8" xfId="0" applyNumberFormat="1" applyBorder="1"/>
    <xf numFmtId="164" fontId="0" fillId="0" borderId="9" xfId="0" applyNumberFormat="1" applyBorder="1"/>
    <xf numFmtId="164" fontId="0" fillId="0" borderId="10" xfId="0" applyNumberFormat="1" applyBorder="1"/>
    <xf numFmtId="164" fontId="0" fillId="0" borderId="11" xfId="0" applyNumberFormat="1" applyBorder="1"/>
    <xf numFmtId="0" fontId="0" fillId="0" borderId="0" xfId="0" applyAlignment="1">
      <alignment vertical="center" wrapText="1"/>
    </xf>
    <xf numFmtId="1" fontId="0" fillId="0" borderId="0" xfId="0" applyNumberFormat="1" applyBorder="1"/>
    <xf numFmtId="1" fontId="0" fillId="0" borderId="10" xfId="0" applyNumberFormat="1" applyBorder="1"/>
    <xf numFmtId="1" fontId="0" fillId="0" borderId="7" xfId="0" applyNumberFormat="1" applyBorder="1"/>
    <xf numFmtId="1" fontId="0" fillId="0" borderId="9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/>
    <xf numFmtId="0" fontId="3" fillId="0" borderId="0" xfId="0" applyFont="1" applyBorder="1"/>
    <xf numFmtId="164" fontId="3" fillId="0" borderId="0" xfId="0" applyNumberFormat="1" applyFont="1" applyBorder="1"/>
    <xf numFmtId="0" fontId="4" fillId="0" borderId="11" xfId="0" applyFont="1" applyBorder="1" applyAlignment="1">
      <alignment horizontal="center"/>
    </xf>
    <xf numFmtId="164" fontId="4" fillId="0" borderId="12" xfId="0" applyNumberFormat="1" applyFont="1" applyBorder="1"/>
    <xf numFmtId="164" fontId="4" fillId="0" borderId="5" xfId="0" applyNumberFormat="1" applyFont="1" applyBorder="1"/>
    <xf numFmtId="164" fontId="4" fillId="0" borderId="6" xfId="0" applyNumberFormat="1" applyFont="1" applyBorder="1"/>
    <xf numFmtId="0" fontId="4" fillId="0" borderId="0" xfId="0" applyFont="1"/>
    <xf numFmtId="0" fontId="10" fillId="0" borderId="6" xfId="0" applyFont="1" applyBorder="1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164" fontId="0" fillId="0" borderId="5" xfId="0" applyNumberFormat="1" applyBorder="1"/>
    <xf numFmtId="164" fontId="0" fillId="0" borderId="6" xfId="0" applyNumberFormat="1" applyBorder="1"/>
    <xf numFmtId="0" fontId="4" fillId="0" borderId="12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vertical="center"/>
    </xf>
    <xf numFmtId="2" fontId="4" fillId="0" borderId="5" xfId="0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/>
    <xf numFmtId="164" fontId="4" fillId="0" borderId="6" xfId="0" applyNumberFormat="1" applyFont="1" applyBorder="1" applyAlignment="1">
      <alignment vertical="center"/>
    </xf>
    <xf numFmtId="2" fontId="4" fillId="0" borderId="6" xfId="0" applyNumberFormat="1" applyFont="1" applyBorder="1" applyAlignment="1">
      <alignment vertical="center"/>
    </xf>
    <xf numFmtId="0" fontId="4" fillId="0" borderId="6" xfId="0" applyFont="1" applyBorder="1"/>
    <xf numFmtId="0" fontId="0" fillId="0" borderId="5" xfId="0" applyBorder="1" applyAlignment="1">
      <alignment horizontal="right"/>
    </xf>
    <xf numFmtId="0" fontId="0" fillId="0" borderId="12" xfId="0" applyBorder="1"/>
    <xf numFmtId="0" fontId="4" fillId="0" borderId="12" xfId="0" applyFont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8" fillId="0" borderId="1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" fontId="0" fillId="0" borderId="0" xfId="0" applyNumberFormat="1"/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Standing volume</c:v>
          </c:tx>
          <c:marker>
            <c:symbol val="none"/>
          </c:marker>
          <c:xVal>
            <c:numRef>
              <c:f>'3.1'!$C$42:$C$51</c:f>
              <c:numCache>
                <c:formatCode>General</c:formatCode>
                <c:ptCount val="10"/>
                <c:pt idx="0">
                  <c:v>22</c:v>
                </c:pt>
                <c:pt idx="1">
                  <c:v>27</c:v>
                </c:pt>
                <c:pt idx="2">
                  <c:v>32</c:v>
                </c:pt>
                <c:pt idx="3">
                  <c:v>33</c:v>
                </c:pt>
                <c:pt idx="4">
                  <c:v>33</c:v>
                </c:pt>
                <c:pt idx="5">
                  <c:v>37</c:v>
                </c:pt>
                <c:pt idx="6">
                  <c:v>38</c:v>
                </c:pt>
                <c:pt idx="7">
                  <c:v>38</c:v>
                </c:pt>
                <c:pt idx="8">
                  <c:v>42</c:v>
                </c:pt>
                <c:pt idx="9">
                  <c:v>52</c:v>
                </c:pt>
              </c:numCache>
            </c:numRef>
          </c:xVal>
          <c:yVal>
            <c:numRef>
              <c:f>'3.1'!$D$42:$D$51</c:f>
              <c:numCache>
                <c:formatCode>0.0</c:formatCode>
                <c:ptCount val="10"/>
                <c:pt idx="0">
                  <c:v>51.5</c:v>
                </c:pt>
                <c:pt idx="1">
                  <c:v>86.7</c:v>
                </c:pt>
                <c:pt idx="2">
                  <c:v>122.9</c:v>
                </c:pt>
                <c:pt idx="3">
                  <c:v>130.14000000000001</c:v>
                </c:pt>
                <c:pt idx="4">
                  <c:v>108.94000000000001</c:v>
                </c:pt>
                <c:pt idx="5">
                  <c:v>139.80000000000001</c:v>
                </c:pt>
                <c:pt idx="6">
                  <c:v>147.51500000000001</c:v>
                </c:pt>
                <c:pt idx="7">
                  <c:v>117.41500000000002</c:v>
                </c:pt>
                <c:pt idx="8">
                  <c:v>143.1</c:v>
                </c:pt>
                <c:pt idx="9">
                  <c:v>221.2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03F-476B-ABC6-65731296332E}"/>
            </c:ext>
          </c:extLst>
        </c:ser>
        <c:ser>
          <c:idx val="1"/>
          <c:order val="1"/>
          <c:tx>
            <c:v>Total Volume</c:v>
          </c:tx>
          <c:marker>
            <c:symbol val="none"/>
          </c:marker>
          <c:xVal>
            <c:numRef>
              <c:f>'3.1'!$C$42:$C$51</c:f>
              <c:numCache>
                <c:formatCode>General</c:formatCode>
                <c:ptCount val="10"/>
                <c:pt idx="0">
                  <c:v>22</c:v>
                </c:pt>
                <c:pt idx="1">
                  <c:v>27</c:v>
                </c:pt>
                <c:pt idx="2">
                  <c:v>32</c:v>
                </c:pt>
                <c:pt idx="3">
                  <c:v>33</c:v>
                </c:pt>
                <c:pt idx="4">
                  <c:v>33</c:v>
                </c:pt>
                <c:pt idx="5">
                  <c:v>37</c:v>
                </c:pt>
                <c:pt idx="6">
                  <c:v>38</c:v>
                </c:pt>
                <c:pt idx="7">
                  <c:v>38</c:v>
                </c:pt>
                <c:pt idx="8">
                  <c:v>42</c:v>
                </c:pt>
                <c:pt idx="9">
                  <c:v>52</c:v>
                </c:pt>
              </c:numCache>
            </c:numRef>
          </c:xVal>
          <c:yVal>
            <c:numRef>
              <c:f>'3.1'!$F$42:$F$51</c:f>
              <c:numCache>
                <c:formatCode>0.0</c:formatCode>
                <c:ptCount val="10"/>
                <c:pt idx="0">
                  <c:v>66.5</c:v>
                </c:pt>
                <c:pt idx="1">
                  <c:v>101.7</c:v>
                </c:pt>
                <c:pt idx="2">
                  <c:v>137.9</c:v>
                </c:pt>
                <c:pt idx="3">
                  <c:v>145.14000000000001</c:v>
                </c:pt>
                <c:pt idx="4">
                  <c:v>145.14000000000001</c:v>
                </c:pt>
                <c:pt idx="5">
                  <c:v>176</c:v>
                </c:pt>
                <c:pt idx="6">
                  <c:v>183.71500000000003</c:v>
                </c:pt>
                <c:pt idx="7">
                  <c:v>183.71500000000003</c:v>
                </c:pt>
                <c:pt idx="8">
                  <c:v>209.4</c:v>
                </c:pt>
                <c:pt idx="9">
                  <c:v>287.5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03F-476B-ABC6-657312963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1362992"/>
        <c:axId val="641364672"/>
      </c:scatterChart>
      <c:valAx>
        <c:axId val="641362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Age (t)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641364672"/>
        <c:crosses val="autoZero"/>
        <c:crossBetween val="midCat"/>
        <c:majorUnit val="10"/>
      </c:valAx>
      <c:valAx>
        <c:axId val="6413646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Volume (m</a:t>
                </a:r>
                <a:r>
                  <a:rPr lang="en-US" baseline="30000"/>
                  <a:t>3</a:t>
                </a:r>
                <a:r>
                  <a:rPr lang="en-US"/>
                  <a:t> ha</a:t>
                </a:r>
                <a:r>
                  <a:rPr lang="en-US" baseline="30000"/>
                  <a:t>-1</a:t>
                </a:r>
                <a:r>
                  <a:rPr lang="en-US"/>
                  <a:t>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64136299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cai</c:v>
          </c:tx>
          <c:marker>
            <c:symbol val="none"/>
          </c:marker>
          <c:xVal>
            <c:numRef>
              <c:f>'3.1'!$G$32:$G$37</c:f>
              <c:numCache>
                <c:formatCode>General</c:formatCode>
                <c:ptCount val="6"/>
                <c:pt idx="1">
                  <c:v>24.5</c:v>
                </c:pt>
                <c:pt idx="2">
                  <c:v>29.5</c:v>
                </c:pt>
                <c:pt idx="3">
                  <c:v>34.5</c:v>
                </c:pt>
                <c:pt idx="4">
                  <c:v>39.5</c:v>
                </c:pt>
                <c:pt idx="5">
                  <c:v>47</c:v>
                </c:pt>
              </c:numCache>
            </c:numRef>
          </c:xVal>
          <c:yVal>
            <c:numRef>
              <c:f>'3.1'!$F$32:$F$37</c:f>
              <c:numCache>
                <c:formatCode>General</c:formatCode>
                <c:ptCount val="6"/>
                <c:pt idx="1">
                  <c:v>7.0400000000000009</c:v>
                </c:pt>
                <c:pt idx="2">
                  <c:v>7.24</c:v>
                </c:pt>
                <c:pt idx="3">
                  <c:v>7.6199999999999992</c:v>
                </c:pt>
                <c:pt idx="4">
                  <c:v>6.6800000000000015</c:v>
                </c:pt>
                <c:pt idx="5">
                  <c:v>7.81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CDA-47B8-A360-30B81AD44D03}"/>
            </c:ext>
          </c:extLst>
        </c:ser>
        <c:ser>
          <c:idx val="1"/>
          <c:order val="1"/>
          <c:tx>
            <c:v>mai</c:v>
          </c:tx>
          <c:marker>
            <c:symbol val="none"/>
          </c:marker>
          <c:xVal>
            <c:numRef>
              <c:f>'3.1'!$B$32:$B$37</c:f>
              <c:numCache>
                <c:formatCode>General</c:formatCode>
                <c:ptCount val="6"/>
                <c:pt idx="0">
                  <c:v>22</c:v>
                </c:pt>
                <c:pt idx="1">
                  <c:v>27</c:v>
                </c:pt>
                <c:pt idx="2">
                  <c:v>32</c:v>
                </c:pt>
                <c:pt idx="3">
                  <c:v>37</c:v>
                </c:pt>
                <c:pt idx="4">
                  <c:v>42</c:v>
                </c:pt>
                <c:pt idx="5">
                  <c:v>52</c:v>
                </c:pt>
              </c:numCache>
            </c:numRef>
          </c:xVal>
          <c:yVal>
            <c:numRef>
              <c:f>'3.1'!$E$32:$E$37</c:f>
              <c:numCache>
                <c:formatCode>0.00</c:formatCode>
                <c:ptCount val="6"/>
                <c:pt idx="0">
                  <c:v>3.0227272727272729</c:v>
                </c:pt>
                <c:pt idx="1">
                  <c:v>3.7666666666666666</c:v>
                </c:pt>
                <c:pt idx="2">
                  <c:v>4.3093750000000002</c:v>
                </c:pt>
                <c:pt idx="3">
                  <c:v>4.756756756756757</c:v>
                </c:pt>
                <c:pt idx="4">
                  <c:v>4.9857142857142858</c:v>
                </c:pt>
                <c:pt idx="5">
                  <c:v>5.5288461538461542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CDA-47B8-A360-30B81AD44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1486144"/>
        <c:axId val="731485024"/>
      </c:scatterChart>
      <c:valAx>
        <c:axId val="731486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Age (t)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31485024"/>
        <c:crosses val="autoZero"/>
        <c:crossBetween val="midCat"/>
      </c:valAx>
      <c:valAx>
        <c:axId val="73148502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Increment in volume (m</a:t>
                </a:r>
                <a:r>
                  <a:rPr lang="en-US" baseline="30000"/>
                  <a:t>3</a:t>
                </a:r>
                <a:r>
                  <a:rPr lang="en-US"/>
                  <a:t> ha</a:t>
                </a:r>
                <a:r>
                  <a:rPr lang="en-US" baseline="30000"/>
                  <a:t>-1</a:t>
                </a:r>
                <a:r>
                  <a:rPr lang="en-US" baseline="0"/>
                  <a:t>yr</a:t>
                </a:r>
                <a:r>
                  <a:rPr lang="en-US" baseline="30000"/>
                  <a:t>-1</a:t>
                </a:r>
                <a:r>
                  <a:rPr lang="en-US"/>
                  <a:t>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73148614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14653</xdr:colOff>
      <xdr:row>29</xdr:row>
      <xdr:rowOff>24177</xdr:rowOff>
    </xdr:from>
    <xdr:to>
      <xdr:col>15</xdr:col>
      <xdr:colOff>329711</xdr:colOff>
      <xdr:row>42</xdr:row>
      <xdr:rowOff>183172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43</xdr:row>
      <xdr:rowOff>0</xdr:rowOff>
    </xdr:from>
    <xdr:to>
      <xdr:col>15</xdr:col>
      <xdr:colOff>315058</xdr:colOff>
      <xdr:row>58</xdr:row>
      <xdr:rowOff>5129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51"/>
  <sheetViews>
    <sheetView tabSelected="1" zoomScale="130" zoomScaleNormal="130" workbookViewId="0">
      <selection activeCell="D56" sqref="D56"/>
    </sheetView>
  </sheetViews>
  <sheetFormatPr defaultRowHeight="14.25" x14ac:dyDescent="0.45"/>
  <cols>
    <col min="1" max="1" width="3.86328125" customWidth="1"/>
  </cols>
  <sheetData>
    <row r="2" spans="2:16" ht="15" customHeight="1" x14ac:dyDescent="0.45">
      <c r="D2" s="54" t="s">
        <v>11</v>
      </c>
      <c r="E2" s="55"/>
      <c r="F2" s="55"/>
      <c r="G2" s="55"/>
      <c r="H2" s="55"/>
      <c r="I2" s="56"/>
      <c r="J2" s="54" t="s">
        <v>12</v>
      </c>
      <c r="K2" s="55"/>
      <c r="L2" s="56"/>
      <c r="M2" s="52" t="s">
        <v>33</v>
      </c>
      <c r="N2" s="59" t="s">
        <v>7</v>
      </c>
      <c r="O2" s="20"/>
      <c r="P2" s="21"/>
    </row>
    <row r="3" spans="2:16" x14ac:dyDescent="0.45">
      <c r="B3" s="50" t="s">
        <v>13</v>
      </c>
      <c r="C3" s="50" t="s">
        <v>0</v>
      </c>
      <c r="D3" s="14" t="s">
        <v>1</v>
      </c>
      <c r="E3" s="15" t="s">
        <v>2</v>
      </c>
      <c r="F3" s="15" t="s">
        <v>3</v>
      </c>
      <c r="G3" s="15" t="s">
        <v>4</v>
      </c>
      <c r="H3" s="15" t="s">
        <v>5</v>
      </c>
      <c r="I3" s="15" t="s">
        <v>6</v>
      </c>
      <c r="J3" s="14" t="s">
        <v>14</v>
      </c>
      <c r="K3" s="15" t="s">
        <v>15</v>
      </c>
      <c r="L3" s="16" t="s">
        <v>16</v>
      </c>
      <c r="M3" s="61"/>
      <c r="N3" s="60"/>
      <c r="O3" s="20"/>
      <c r="P3" s="21"/>
    </row>
    <row r="4" spans="2:16" ht="15.75" x14ac:dyDescent="0.45">
      <c r="B4" s="51"/>
      <c r="C4" s="51"/>
      <c r="D4" s="17" t="s">
        <v>10</v>
      </c>
      <c r="E4" s="18" t="s">
        <v>17</v>
      </c>
      <c r="F4" s="18" t="s">
        <v>18</v>
      </c>
      <c r="G4" s="18" t="s">
        <v>19</v>
      </c>
      <c r="H4" s="18" t="s">
        <v>20</v>
      </c>
      <c r="I4" s="18" t="s">
        <v>21</v>
      </c>
      <c r="J4" s="17" t="s">
        <v>18</v>
      </c>
      <c r="K4" s="18" t="s">
        <v>19</v>
      </c>
      <c r="L4" s="19" t="s">
        <v>20</v>
      </c>
      <c r="M4" s="25" t="s">
        <v>34</v>
      </c>
      <c r="N4" s="25" t="s">
        <v>34</v>
      </c>
      <c r="O4" s="20"/>
      <c r="P4" s="21"/>
    </row>
    <row r="5" spans="2:16" x14ac:dyDescent="0.45">
      <c r="B5" s="1">
        <v>1975</v>
      </c>
      <c r="C5" s="1">
        <v>22</v>
      </c>
      <c r="D5" s="3">
        <v>8.8000000000000007</v>
      </c>
      <c r="E5" s="4">
        <v>19</v>
      </c>
      <c r="F5" s="10">
        <v>746</v>
      </c>
      <c r="G5" s="4">
        <v>12.4</v>
      </c>
      <c r="H5" s="4">
        <v>51.5</v>
      </c>
      <c r="I5" s="5">
        <v>37.5</v>
      </c>
      <c r="J5" s="12"/>
      <c r="K5" s="4"/>
      <c r="L5" s="5"/>
      <c r="M5" s="26">
        <v>15</v>
      </c>
      <c r="N5" s="26">
        <f>15+H5</f>
        <v>66.5</v>
      </c>
    </row>
    <row r="6" spans="2:16" x14ac:dyDescent="0.45">
      <c r="B6" s="1">
        <v>1980</v>
      </c>
      <c r="C6" s="1">
        <v>27</v>
      </c>
      <c r="D6" s="3">
        <v>10.3</v>
      </c>
      <c r="E6" s="4">
        <v>22.9</v>
      </c>
      <c r="F6" s="10">
        <v>738</v>
      </c>
      <c r="G6" s="4">
        <v>18.3</v>
      </c>
      <c r="H6" s="4">
        <v>86.7</v>
      </c>
      <c r="I6" s="5">
        <v>60.8</v>
      </c>
      <c r="J6" s="12"/>
      <c r="K6" s="4"/>
      <c r="L6" s="5"/>
      <c r="M6" s="27">
        <f>M5+L6</f>
        <v>15</v>
      </c>
      <c r="N6" s="27">
        <f>H6+M6</f>
        <v>101.7</v>
      </c>
    </row>
    <row r="7" spans="2:16" x14ac:dyDescent="0.45">
      <c r="B7" s="1">
        <v>1985</v>
      </c>
      <c r="C7" s="1">
        <v>32</v>
      </c>
      <c r="D7" s="3">
        <v>12.2</v>
      </c>
      <c r="E7" s="4">
        <v>25.7</v>
      </c>
      <c r="F7" s="10">
        <v>726</v>
      </c>
      <c r="G7" s="4">
        <v>22.7</v>
      </c>
      <c r="H7" s="4">
        <v>122.9</v>
      </c>
      <c r="I7" s="5">
        <v>83.5</v>
      </c>
      <c r="J7" s="12"/>
      <c r="K7" s="4"/>
      <c r="L7" s="5"/>
      <c r="M7" s="27">
        <f t="shared" ref="M7:M12" si="0">M6+L7</f>
        <v>15</v>
      </c>
      <c r="N7" s="27">
        <f>H7+M7</f>
        <v>137.9</v>
      </c>
    </row>
    <row r="8" spans="2:16" x14ac:dyDescent="0.45">
      <c r="B8" s="1">
        <v>1986</v>
      </c>
      <c r="C8" s="1">
        <v>33</v>
      </c>
      <c r="D8" s="3"/>
      <c r="E8" s="4"/>
      <c r="F8" s="10"/>
      <c r="G8" s="4"/>
      <c r="H8" s="4"/>
      <c r="I8" s="5"/>
      <c r="J8" s="12">
        <v>181</v>
      </c>
      <c r="K8" s="4">
        <v>4.2</v>
      </c>
      <c r="L8" s="5">
        <v>21.2</v>
      </c>
      <c r="M8" s="27">
        <f t="shared" si="0"/>
        <v>36.200000000000003</v>
      </c>
      <c r="N8" s="27"/>
    </row>
    <row r="9" spans="2:16" x14ac:dyDescent="0.45">
      <c r="B9" s="1">
        <v>1990</v>
      </c>
      <c r="C9" s="1">
        <v>37</v>
      </c>
      <c r="D9" s="3">
        <v>14.1</v>
      </c>
      <c r="E9" s="4">
        <v>29.4</v>
      </c>
      <c r="F9" s="10">
        <v>506</v>
      </c>
      <c r="G9" s="4">
        <v>22.6</v>
      </c>
      <c r="H9" s="4">
        <v>139.80000000000001</v>
      </c>
      <c r="I9" s="5">
        <v>93.2</v>
      </c>
      <c r="J9" s="12"/>
      <c r="K9" s="4"/>
      <c r="L9" s="5"/>
      <c r="M9" s="27">
        <f t="shared" si="0"/>
        <v>36.200000000000003</v>
      </c>
      <c r="N9" s="27">
        <f t="shared" ref="N9:N12" si="1">H9+M9</f>
        <v>176</v>
      </c>
    </row>
    <row r="10" spans="2:16" x14ac:dyDescent="0.45">
      <c r="B10" s="1">
        <v>1991</v>
      </c>
      <c r="C10" s="1">
        <v>38</v>
      </c>
      <c r="D10" s="3"/>
      <c r="E10" s="4"/>
      <c r="F10" s="10"/>
      <c r="G10" s="4"/>
      <c r="H10" s="4"/>
      <c r="I10" s="5"/>
      <c r="J10" s="12">
        <v>141</v>
      </c>
      <c r="K10" s="4">
        <v>5.2</v>
      </c>
      <c r="L10" s="5">
        <v>30.1</v>
      </c>
      <c r="M10" s="27">
        <f t="shared" si="0"/>
        <v>66.300000000000011</v>
      </c>
      <c r="N10" s="27"/>
    </row>
    <row r="11" spans="2:16" x14ac:dyDescent="0.45">
      <c r="B11" s="1">
        <v>1995</v>
      </c>
      <c r="C11" s="1">
        <v>42</v>
      </c>
      <c r="D11" s="3">
        <v>16</v>
      </c>
      <c r="E11" s="4">
        <v>32</v>
      </c>
      <c r="F11" s="10">
        <v>357</v>
      </c>
      <c r="G11" s="4">
        <v>20.6</v>
      </c>
      <c r="H11" s="4">
        <v>143.1</v>
      </c>
      <c r="I11" s="5">
        <v>93.7</v>
      </c>
      <c r="J11" s="12"/>
      <c r="K11" s="4"/>
      <c r="L11" s="5"/>
      <c r="M11" s="27">
        <f t="shared" si="0"/>
        <v>66.300000000000011</v>
      </c>
      <c r="N11" s="27">
        <f t="shared" si="1"/>
        <v>209.4</v>
      </c>
    </row>
    <row r="12" spans="2:16" x14ac:dyDescent="0.45">
      <c r="B12" s="2">
        <v>2005</v>
      </c>
      <c r="C12" s="2">
        <v>52</v>
      </c>
      <c r="D12" s="6">
        <v>19.2</v>
      </c>
      <c r="E12" s="7">
        <v>37.6</v>
      </c>
      <c r="F12" s="11">
        <v>339</v>
      </c>
      <c r="G12" s="7">
        <v>27.4</v>
      </c>
      <c r="H12" s="7">
        <v>221.2</v>
      </c>
      <c r="I12" s="8">
        <v>142.19999999999999</v>
      </c>
      <c r="J12" s="13"/>
      <c r="K12" s="7"/>
      <c r="L12" s="8"/>
      <c r="M12" s="28">
        <f t="shared" si="0"/>
        <v>66.300000000000011</v>
      </c>
      <c r="N12" s="28">
        <f t="shared" si="1"/>
        <v>287.5</v>
      </c>
    </row>
    <row r="15" spans="2:16" x14ac:dyDescent="0.45">
      <c r="B15" t="s">
        <v>22</v>
      </c>
      <c r="J15" s="49"/>
    </row>
    <row r="17" spans="2:8" s="9" customFormat="1" ht="60" customHeight="1" x14ac:dyDescent="0.45">
      <c r="B17" s="62" t="s">
        <v>23</v>
      </c>
      <c r="C17" s="63"/>
      <c r="D17" s="62" t="s">
        <v>24</v>
      </c>
      <c r="E17" s="63"/>
      <c r="F17" s="62" t="s">
        <v>25</v>
      </c>
      <c r="G17" s="63"/>
    </row>
    <row r="18" spans="2:8" s="9" customFormat="1" ht="15" customHeight="1" x14ac:dyDescent="0.45">
      <c r="B18" s="64"/>
      <c r="C18" s="65"/>
      <c r="D18" s="64" t="s">
        <v>35</v>
      </c>
      <c r="E18" s="65"/>
      <c r="F18" s="64" t="s">
        <v>36</v>
      </c>
      <c r="G18" s="65"/>
    </row>
    <row r="19" spans="2:8" x14ac:dyDescent="0.45">
      <c r="B19" s="57" t="s">
        <v>8</v>
      </c>
      <c r="C19" s="57"/>
      <c r="D19" s="58">
        <f>(H9-H7)/5</f>
        <v>3.3800000000000012</v>
      </c>
      <c r="E19" s="57"/>
      <c r="F19" s="58">
        <f>(H9-H7+L8)/5</f>
        <v>7.6200000000000019</v>
      </c>
      <c r="G19" s="57"/>
    </row>
    <row r="20" spans="2:8" x14ac:dyDescent="0.45">
      <c r="B20" s="57" t="s">
        <v>9</v>
      </c>
      <c r="C20" s="57"/>
      <c r="D20" s="58">
        <f>(H11-H9)/5</f>
        <v>0.65999999999999659</v>
      </c>
      <c r="E20" s="57"/>
      <c r="F20" s="58">
        <f>(H11-H9+L10)/5</f>
        <v>6.6799999999999971</v>
      </c>
      <c r="G20" s="57"/>
    </row>
    <row r="23" spans="2:8" x14ac:dyDescent="0.45">
      <c r="B23" t="s">
        <v>26</v>
      </c>
    </row>
    <row r="24" spans="2:8" x14ac:dyDescent="0.45">
      <c r="B24" t="s">
        <v>27</v>
      </c>
      <c r="C24" s="29">
        <f>D11+(50-C11)/(C12-C11)*(D12-D11)</f>
        <v>18.559999999999999</v>
      </c>
      <c r="D24" t="s">
        <v>10</v>
      </c>
    </row>
    <row r="26" spans="2:8" x14ac:dyDescent="0.45">
      <c r="B26" t="s">
        <v>28</v>
      </c>
    </row>
    <row r="27" spans="2:8" x14ac:dyDescent="0.45">
      <c r="B27" t="s">
        <v>29</v>
      </c>
    </row>
    <row r="29" spans="2:8" x14ac:dyDescent="0.45">
      <c r="B29" t="s">
        <v>32</v>
      </c>
    </row>
    <row r="30" spans="2:8" ht="30" customHeight="1" x14ac:dyDescent="0.45">
      <c r="B30" s="50" t="s">
        <v>0</v>
      </c>
      <c r="C30" s="31" t="s">
        <v>5</v>
      </c>
      <c r="D30" s="35" t="s">
        <v>7</v>
      </c>
      <c r="E30" s="35" t="s">
        <v>30</v>
      </c>
      <c r="F30" s="35" t="s">
        <v>31</v>
      </c>
      <c r="G30" s="52" t="s">
        <v>40</v>
      </c>
      <c r="H30" s="22"/>
    </row>
    <row r="31" spans="2:8" ht="15" x14ac:dyDescent="0.45">
      <c r="B31" s="51"/>
      <c r="C31" s="32" t="s">
        <v>37</v>
      </c>
      <c r="D31" s="30" t="s">
        <v>38</v>
      </c>
      <c r="E31" s="30" t="s">
        <v>39</v>
      </c>
      <c r="F31" s="30" t="s">
        <v>39</v>
      </c>
      <c r="G31" s="53"/>
      <c r="H31" s="22"/>
    </row>
    <row r="32" spans="2:8" x14ac:dyDescent="0.45">
      <c r="B32" s="1">
        <f>C5</f>
        <v>22</v>
      </c>
      <c r="C32" s="33">
        <f>H5</f>
        <v>51.5</v>
      </c>
      <c r="D32" s="36">
        <f>N5</f>
        <v>66.5</v>
      </c>
      <c r="E32" s="37">
        <f t="shared" ref="E32:E37" si="2">D32/B32</f>
        <v>3.0227272727272729</v>
      </c>
      <c r="F32" s="38"/>
      <c r="G32" s="39"/>
      <c r="H32" s="22"/>
    </row>
    <row r="33" spans="2:8" x14ac:dyDescent="0.45">
      <c r="B33" s="1">
        <f t="shared" ref="B33:B34" si="3">C6</f>
        <v>27</v>
      </c>
      <c r="C33" s="33">
        <f t="shared" ref="C33:C34" si="4">H6</f>
        <v>86.7</v>
      </c>
      <c r="D33" s="36">
        <f>N6</f>
        <v>101.7</v>
      </c>
      <c r="E33" s="37">
        <f t="shared" si="2"/>
        <v>3.7666666666666666</v>
      </c>
      <c r="F33" s="39">
        <f>(D33-D32)/(B33-B32)</f>
        <v>7.0400000000000009</v>
      </c>
      <c r="G33" s="39">
        <f>(B33+B32)/2</f>
        <v>24.5</v>
      </c>
      <c r="H33" s="22"/>
    </row>
    <row r="34" spans="2:8" x14ac:dyDescent="0.45">
      <c r="B34" s="1">
        <f t="shared" si="3"/>
        <v>32</v>
      </c>
      <c r="C34" s="33">
        <f t="shared" si="4"/>
        <v>122.9</v>
      </c>
      <c r="D34" s="36">
        <f>N7</f>
        <v>137.9</v>
      </c>
      <c r="E34" s="37">
        <f t="shared" si="2"/>
        <v>4.3093750000000002</v>
      </c>
      <c r="F34" s="39">
        <f>(D34-D33)/(B34-B33)</f>
        <v>7.24</v>
      </c>
      <c r="G34" s="39">
        <f>(B34+B33)/2</f>
        <v>29.5</v>
      </c>
      <c r="H34" s="22"/>
    </row>
    <row r="35" spans="2:8" x14ac:dyDescent="0.45">
      <c r="B35" s="1">
        <f>C9</f>
        <v>37</v>
      </c>
      <c r="C35" s="33">
        <f>H9</f>
        <v>139.80000000000001</v>
      </c>
      <c r="D35" s="36">
        <f>N9</f>
        <v>176</v>
      </c>
      <c r="E35" s="37">
        <f t="shared" si="2"/>
        <v>4.756756756756757</v>
      </c>
      <c r="F35" s="39">
        <f>(D35-D34)/(B35-B34)</f>
        <v>7.6199999999999992</v>
      </c>
      <c r="G35" s="39">
        <f>(B35+B34)/2</f>
        <v>34.5</v>
      </c>
      <c r="H35" s="22"/>
    </row>
    <row r="36" spans="2:8" x14ac:dyDescent="0.45">
      <c r="B36" s="1">
        <f>C11</f>
        <v>42</v>
      </c>
      <c r="C36" s="33">
        <f>H11</f>
        <v>143.1</v>
      </c>
      <c r="D36" s="36">
        <f>N11</f>
        <v>209.4</v>
      </c>
      <c r="E36" s="37">
        <f t="shared" si="2"/>
        <v>4.9857142857142858</v>
      </c>
      <c r="F36" s="39">
        <f>(D36-D35)/(B36-B35)</f>
        <v>6.6800000000000015</v>
      </c>
      <c r="G36" s="39">
        <f>(B36+B35)/2</f>
        <v>39.5</v>
      </c>
      <c r="H36" s="22"/>
    </row>
    <row r="37" spans="2:8" x14ac:dyDescent="0.45">
      <c r="B37" s="2">
        <f>C12</f>
        <v>52</v>
      </c>
      <c r="C37" s="34">
        <f>H12</f>
        <v>221.2</v>
      </c>
      <c r="D37" s="40">
        <f>N12</f>
        <v>287.5</v>
      </c>
      <c r="E37" s="41">
        <f t="shared" si="2"/>
        <v>5.5288461538461542</v>
      </c>
      <c r="F37" s="42">
        <f>(D37-D36)/(B37-B36)</f>
        <v>7.81</v>
      </c>
      <c r="G37" s="42">
        <f>(B37+B36)/2</f>
        <v>47</v>
      </c>
      <c r="H37" s="22"/>
    </row>
    <row r="38" spans="2:8" x14ac:dyDescent="0.45">
      <c r="D38" s="24"/>
      <c r="E38" s="23"/>
      <c r="F38" s="23"/>
      <c r="G38" s="22"/>
      <c r="H38" s="22"/>
    </row>
    <row r="40" spans="2:8" ht="15" customHeight="1" x14ac:dyDescent="0.45">
      <c r="B40" s="50" t="s">
        <v>41</v>
      </c>
      <c r="C40" s="50" t="s">
        <v>0</v>
      </c>
      <c r="D40" s="31" t="s">
        <v>5</v>
      </c>
      <c r="E40" s="45" t="s">
        <v>33</v>
      </c>
      <c r="F40" s="46" t="s">
        <v>7</v>
      </c>
    </row>
    <row r="41" spans="2:8" ht="15.75" x14ac:dyDescent="0.45">
      <c r="B41" s="51"/>
      <c r="C41" s="51"/>
      <c r="D41" s="32" t="s">
        <v>37</v>
      </c>
      <c r="E41" s="48" t="s">
        <v>34</v>
      </c>
      <c r="F41" s="47" t="s">
        <v>37</v>
      </c>
    </row>
    <row r="42" spans="2:8" x14ac:dyDescent="0.45">
      <c r="B42" s="44"/>
      <c r="C42" s="1">
        <v>22</v>
      </c>
      <c r="D42" s="33">
        <f>C32</f>
        <v>51.5</v>
      </c>
      <c r="E42" s="33">
        <f>M5</f>
        <v>15</v>
      </c>
      <c r="F42" s="5">
        <f>E42+D42</f>
        <v>66.5</v>
      </c>
    </row>
    <row r="43" spans="2:8" x14ac:dyDescent="0.45">
      <c r="B43" s="1"/>
      <c r="C43" s="1">
        <v>27</v>
      </c>
      <c r="D43" s="33">
        <f>C33</f>
        <v>86.7</v>
      </c>
      <c r="E43" s="33">
        <f t="shared" ref="E43:E44" si="5">M6</f>
        <v>15</v>
      </c>
      <c r="F43" s="5">
        <f>D43+E43</f>
        <v>101.7</v>
      </c>
    </row>
    <row r="44" spans="2:8" x14ac:dyDescent="0.45">
      <c r="B44" s="1"/>
      <c r="C44" s="1">
        <v>32</v>
      </c>
      <c r="D44" s="33">
        <f>C34</f>
        <v>122.9</v>
      </c>
      <c r="E44" s="33">
        <f t="shared" si="5"/>
        <v>15</v>
      </c>
      <c r="F44" s="5">
        <f t="shared" ref="F44:F51" si="6">D44+E44</f>
        <v>137.9</v>
      </c>
    </row>
    <row r="45" spans="2:8" x14ac:dyDescent="0.45">
      <c r="B45" s="1" t="s">
        <v>42</v>
      </c>
      <c r="C45" s="43">
        <v>33</v>
      </c>
      <c r="D45" s="33">
        <f>D44+(D44-D43)/(C44-C43)</f>
        <v>130.14000000000001</v>
      </c>
      <c r="E45" s="33">
        <f>E44</f>
        <v>15</v>
      </c>
      <c r="F45" s="5">
        <f t="shared" si="6"/>
        <v>145.14000000000001</v>
      </c>
    </row>
    <row r="46" spans="2:8" x14ac:dyDescent="0.45">
      <c r="B46" s="1" t="s">
        <v>43</v>
      </c>
      <c r="C46" s="43">
        <v>33</v>
      </c>
      <c r="D46" s="33">
        <f>D45-L8</f>
        <v>108.94000000000001</v>
      </c>
      <c r="E46" s="33">
        <f>M8</f>
        <v>36.200000000000003</v>
      </c>
      <c r="F46" s="5">
        <f t="shared" si="6"/>
        <v>145.14000000000001</v>
      </c>
    </row>
    <row r="47" spans="2:8" x14ac:dyDescent="0.45">
      <c r="B47" s="1"/>
      <c r="C47" s="1">
        <v>37</v>
      </c>
      <c r="D47" s="33">
        <f>C35</f>
        <v>139.80000000000001</v>
      </c>
      <c r="E47" s="33">
        <f>M9</f>
        <v>36.200000000000003</v>
      </c>
      <c r="F47" s="5">
        <f t="shared" si="6"/>
        <v>176</v>
      </c>
    </row>
    <row r="48" spans="2:8" x14ac:dyDescent="0.45">
      <c r="B48" s="1" t="s">
        <v>42</v>
      </c>
      <c r="C48" s="43">
        <v>38</v>
      </c>
      <c r="D48" s="33">
        <f>D47+(D47-D46)/(C47-33)</f>
        <v>147.51500000000001</v>
      </c>
      <c r="E48" s="33">
        <f>E47</f>
        <v>36.200000000000003</v>
      </c>
      <c r="F48" s="5">
        <f t="shared" si="6"/>
        <v>183.71500000000003</v>
      </c>
    </row>
    <row r="49" spans="2:6" x14ac:dyDescent="0.45">
      <c r="B49" s="1" t="s">
        <v>43</v>
      </c>
      <c r="C49" s="43">
        <v>38</v>
      </c>
      <c r="D49" s="33">
        <f>D48-L10</f>
        <v>117.41500000000002</v>
      </c>
      <c r="E49" s="33">
        <f>M10</f>
        <v>66.300000000000011</v>
      </c>
      <c r="F49" s="5">
        <f t="shared" si="6"/>
        <v>183.71500000000003</v>
      </c>
    </row>
    <row r="50" spans="2:6" x14ac:dyDescent="0.45">
      <c r="B50" s="1"/>
      <c r="C50" s="1">
        <v>42</v>
      </c>
      <c r="D50" s="33">
        <f>C36</f>
        <v>143.1</v>
      </c>
      <c r="E50" s="33">
        <f>M11</f>
        <v>66.300000000000011</v>
      </c>
      <c r="F50" s="5">
        <f t="shared" si="6"/>
        <v>209.4</v>
      </c>
    </row>
    <row r="51" spans="2:6" x14ac:dyDescent="0.45">
      <c r="B51" s="2"/>
      <c r="C51" s="2">
        <v>52</v>
      </c>
      <c r="D51" s="34">
        <f>C37</f>
        <v>221.2</v>
      </c>
      <c r="E51" s="34">
        <f>M12</f>
        <v>66.300000000000011</v>
      </c>
      <c r="F51" s="8">
        <f t="shared" si="6"/>
        <v>287.5</v>
      </c>
    </row>
  </sheetData>
  <mergeCells count="21">
    <mergeCell ref="J2:L2"/>
    <mergeCell ref="N2:N3"/>
    <mergeCell ref="M2:M3"/>
    <mergeCell ref="B19:C19"/>
    <mergeCell ref="B3:B4"/>
    <mergeCell ref="C3:C4"/>
    <mergeCell ref="D17:E17"/>
    <mergeCell ref="F17:G17"/>
    <mergeCell ref="D19:E19"/>
    <mergeCell ref="F19:G19"/>
    <mergeCell ref="D18:E18"/>
    <mergeCell ref="F18:G18"/>
    <mergeCell ref="B17:C18"/>
    <mergeCell ref="C40:C41"/>
    <mergeCell ref="B40:B41"/>
    <mergeCell ref="B30:B31"/>
    <mergeCell ref="G30:G31"/>
    <mergeCell ref="D2:I2"/>
    <mergeCell ref="B20:C20"/>
    <mergeCell ref="D20:E20"/>
    <mergeCell ref="F20:G2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3.1</vt:lpstr>
      <vt:lpstr>Sheet2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magatome</dc:creator>
  <cp:lastModifiedBy>Margarida</cp:lastModifiedBy>
  <dcterms:created xsi:type="dcterms:W3CDTF">2009-02-27T18:10:34Z</dcterms:created>
  <dcterms:modified xsi:type="dcterms:W3CDTF">2016-09-21T22:07:39Z</dcterms:modified>
</cp:coreProperties>
</file>